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publikacje\00000000 MŁODZI\2024\2 styczeń - luty  24\"/>
    </mc:Choice>
  </mc:AlternateContent>
  <xr:revisionPtr revIDLastSave="0" documentId="13_ncr:1_{B3A6F6DF-3E6D-43F6-BD15-08778F223C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-I b.ogół. i do 30r.ż." sheetId="4" r:id="rId1"/>
    <sheet name="A-II w tym kobiety" sheetId="6" r:id="rId2"/>
    <sheet name="A-III akt.for. do 30 i 25r.ż." sheetId="2" r:id="rId3"/>
    <sheet name="A-IV bez do 30 i 25r.ż." sheetId="1" r:id="rId4"/>
  </sheets>
  <definedNames>
    <definedName name="OLE_LINK1" localSheetId="3">'A-IV bez do 30 i 25r.ż.'!$B$1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4" l="1"/>
  <c r="L21" i="4"/>
  <c r="J16" i="4"/>
  <c r="I16" i="4"/>
  <c r="I17" i="4"/>
  <c r="I9" i="4"/>
  <c r="I8" i="4"/>
  <c r="E54" i="4"/>
  <c r="F17" i="4"/>
  <c r="G12" i="1"/>
  <c r="J9" i="4"/>
  <c r="J8" i="4"/>
  <c r="D51" i="4"/>
  <c r="E51" i="4"/>
  <c r="J21" i="4"/>
  <c r="D54" i="4"/>
  <c r="D53" i="4"/>
  <c r="F8" i="4"/>
  <c r="F7" i="4"/>
  <c r="F4" i="6"/>
  <c r="J10" i="4" l="1"/>
  <c r="I10" i="4"/>
  <c r="J13" i="1"/>
  <c r="J12" i="1"/>
  <c r="J6" i="4"/>
  <c r="I6" i="4"/>
  <c r="J20" i="4"/>
  <c r="I20" i="4"/>
  <c r="F5" i="6"/>
  <c r="F6" i="6"/>
  <c r="I4" i="6"/>
  <c r="H4" i="6"/>
  <c r="H14" i="6"/>
  <c r="O16" i="2"/>
  <c r="N16" i="2"/>
  <c r="O6" i="2" l="1"/>
  <c r="N6" i="2"/>
  <c r="I13" i="1" l="1"/>
  <c r="I12" i="1"/>
  <c r="H13" i="1"/>
  <c r="H12" i="1"/>
  <c r="G13" i="1"/>
  <c r="I14" i="6" l="1"/>
  <c r="D5" i="2" l="1"/>
  <c r="F13" i="4" l="1"/>
  <c r="D14" i="2" l="1"/>
  <c r="G53" i="2"/>
  <c r="G52" i="2"/>
  <c r="G50" i="2"/>
  <c r="F50" i="2"/>
  <c r="E52" i="6"/>
  <c r="E51" i="6"/>
  <c r="D52" i="6"/>
  <c r="D51" i="6"/>
  <c r="E49" i="6"/>
  <c r="D49" i="6"/>
  <c r="E53" i="4"/>
  <c r="F51" i="4" l="1"/>
  <c r="F49" i="6"/>
  <c r="E7" i="2"/>
  <c r="E6" i="2"/>
  <c r="E5" i="2"/>
  <c r="O5" i="2" l="1"/>
  <c r="L7" i="2"/>
  <c r="K7" i="2"/>
  <c r="F13" i="1" l="1"/>
  <c r="F12" i="1"/>
  <c r="C14" i="1" l="1"/>
  <c r="C12" i="1" l="1"/>
  <c r="D12" i="1"/>
  <c r="E12" i="1"/>
  <c r="C13" i="1" l="1"/>
  <c r="F6" i="4" l="1"/>
  <c r="F7" i="6" l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4" i="6"/>
  <c r="F46" i="6"/>
  <c r="F9" i="4" l="1"/>
  <c r="F10" i="4"/>
  <c r="F11" i="4"/>
  <c r="F12" i="4"/>
  <c r="F14" i="4"/>
  <c r="F15" i="4"/>
  <c r="F16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6" i="4"/>
  <c r="F48" i="4"/>
  <c r="B54" i="2" l="1"/>
  <c r="B53" i="6"/>
  <c r="F52" i="2" l="1"/>
  <c r="F53" i="2"/>
  <c r="D13" i="1" l="1"/>
  <c r="E13" i="1"/>
  <c r="E47" i="2" l="1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47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8" i="2"/>
  <c r="D7" i="2"/>
  <c r="D6" i="2"/>
  <c r="F52" i="6"/>
  <c r="F51" i="6"/>
  <c r="N5" i="2" l="1"/>
  <c r="N15" i="2"/>
  <c r="O15" i="2"/>
  <c r="E50" i="2"/>
  <c r="D53" i="2"/>
  <c r="D52" i="2"/>
  <c r="D50" i="2"/>
  <c r="J7" i="2"/>
  <c r="I7" i="2"/>
  <c r="E53" i="2"/>
  <c r="E52" i="2"/>
  <c r="F54" i="4"/>
  <c r="F53" i="4"/>
</calcChain>
</file>

<file path=xl/sharedStrings.xml><?xml version="1.0" encoding="utf-8"?>
<sst xmlns="http://schemas.openxmlformats.org/spreadsheetml/2006/main" count="236" uniqueCount="104">
  <si>
    <t>Osoby</t>
  </si>
  <si>
    <t>bezrobotne</t>
  </si>
  <si>
    <t>Bezrobotni zarejestrowani</t>
  </si>
  <si>
    <t>Bezrobotni, którzy podjęli pracę</t>
  </si>
  <si>
    <t>Bezrobotni</t>
  </si>
  <si>
    <t>Ogółem</t>
  </si>
  <si>
    <t>Z ogółem:</t>
  </si>
  <si>
    <t>z prawem do zasiłku</t>
  </si>
  <si>
    <t>razem</t>
  </si>
  <si>
    <t>kobiety</t>
  </si>
  <si>
    <t>do 30 roku życia</t>
  </si>
  <si>
    <t>w tym do 25 roku życia</t>
  </si>
  <si>
    <t>Wyszczególnienie</t>
  </si>
  <si>
    <t>do 30 roku</t>
  </si>
  <si>
    <t>życia</t>
  </si>
  <si>
    <t>w tym do 25</t>
  </si>
  <si>
    <t>roku życia</t>
  </si>
  <si>
    <t xml:space="preserve">  - po raz pierwszy</t>
  </si>
  <si>
    <t xml:space="preserve">  - po raz kolejny</t>
  </si>
  <si>
    <t>po  ukończeniu  prac  interwencyjnych</t>
  </si>
  <si>
    <t>po  ukończeniu  robót  publicznych</t>
  </si>
  <si>
    <t>po stażu</t>
  </si>
  <si>
    <t>po odbyciu przygotowania zawodowego dorosłych</t>
  </si>
  <si>
    <t>po szkoleniu</t>
  </si>
  <si>
    <t>po pracach społecznie użytecznych</t>
  </si>
  <si>
    <t>z powodu podjęcia pracy</t>
  </si>
  <si>
    <t xml:space="preserve">  Niesubsydiowanej</t>
  </si>
  <si>
    <t>z pracy niesubsydiowanej: podjęcie działalności gospodarczej</t>
  </si>
  <si>
    <t xml:space="preserve">z pracy niesubsydiowanej: pracy sezonowej </t>
  </si>
  <si>
    <t xml:space="preserve">  Subsydiowanej</t>
  </si>
  <si>
    <t>z pracy subsydiowanej: prac interwencyjnych</t>
  </si>
  <si>
    <t>z pracy subsydiowanej: robót publicznych</t>
  </si>
  <si>
    <t>z pracy subsydiowanej: podjęcia działalności gospodarczej</t>
  </si>
  <si>
    <t>z pracy subsydiowanej: w ramach refundacji pracodawcy kosztów zatrudnienia osoby bezrobotnej</t>
  </si>
  <si>
    <t>z pracy subsydiowanej: podjęcia pracy w ramach świadczenia aktywizacyjnego</t>
  </si>
  <si>
    <t>z pracy subsydiowanej: inne podjęcia pracy</t>
  </si>
  <si>
    <t>Rozpoczęcia prac społecznie użytecznych</t>
  </si>
  <si>
    <t>Skierowania do agencji zatrudnienia w ramach zlecania działań aktywizacyjnych</t>
  </si>
  <si>
    <t>Odmowy bez uzasadnionej przyczyny przyjęcia propozycji odpowiedniej pracy lub innej formy pomocy w tym w ramach pakietu aktywizacja integracja</t>
  </si>
  <si>
    <t>Niepotwierdzania gotowości do podjęcia pracy</t>
  </si>
  <si>
    <t>Dobrowolnej rezygnacji ze statutu bezrobotnego</t>
  </si>
  <si>
    <t>Podjęcia nauki</t>
  </si>
  <si>
    <t>Nabycia praw emerytalnych lub rentowych</t>
  </si>
  <si>
    <t>Innych</t>
  </si>
  <si>
    <t>z pracy subsydiowanej: podjęcia pracy w ramach grantu na telepracę</t>
  </si>
  <si>
    <t>z pracy subsydiowanej: podjęcia pracy w ramach refundacji składek na ubezpieczenia społeczne</t>
  </si>
  <si>
    <t xml:space="preserve">                 w tym w ramach pakietu aktywizacja integracja</t>
  </si>
  <si>
    <t>w tym do 30 roku życia</t>
  </si>
  <si>
    <t>w tym kobiety do 30 roku życia</t>
  </si>
  <si>
    <t>Rozpoczęcia przygotowania zawodowego dorosłych  (art. 53a)</t>
  </si>
  <si>
    <t>Bezrobotni zarejestrowani w okresie sprawozdawczym "napływ"</t>
  </si>
  <si>
    <t>z "napływu"</t>
  </si>
  <si>
    <t>Osoby wyłączone z ewidencji bezrobotnych w okresie sprawozdawczym "odpływ"</t>
  </si>
  <si>
    <t>REZYGNACJE   I   ODMOWY</t>
  </si>
  <si>
    <t>Rozkład Aktywnych form wśród osob bezrobotnych do 30 roku życia, będących w szczególnej sytuacji na rynku pracy *</t>
  </si>
  <si>
    <r>
      <t xml:space="preserve">Osoby wyłączone z ewidencji bezrobotnych w okresie sprawozdawczym: z powodu rozpoczęcia: </t>
    </r>
    <r>
      <rPr>
        <b/>
        <sz val="9"/>
        <color rgb="FF000000"/>
        <rFont val="Times New Roman"/>
        <family val="1"/>
        <charset val="238"/>
      </rPr>
      <t>staży</t>
    </r>
  </si>
  <si>
    <t>---</t>
  </si>
  <si>
    <t>Osiągnięcia wieku emerytalnego</t>
  </si>
  <si>
    <t>Nabycia praw do świadczenia przedemerytalnego</t>
  </si>
  <si>
    <t>AKTYWIZOWANI  W  RAMACH  RÓŻNYCH  BONÓW</t>
  </si>
  <si>
    <t>Liczba aktywizowanych w ramach bonów</t>
  </si>
  <si>
    <r>
      <t xml:space="preserve">     z pracy subsydiowanej: podjęcia działalności gospodarczej: w tym 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</si>
  <si>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>z pracy subsydiowanej: podjęcie pracy poza miejscem zamieszkania 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</si>
  <si>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z pracy subsydiowanej: podjęcie pracy w ramach bonu zatrudnieniowego</t>
    </r>
    <r>
      <rPr>
        <vertAlign val="superscript"/>
        <sz val="9"/>
        <color rgb="FF000000"/>
        <rFont val="Times New Roman"/>
        <family val="1"/>
        <charset val="238"/>
      </rPr>
      <t>3</t>
    </r>
  </si>
  <si>
    <r>
      <t>z pracy subsydiowanej: podjęcia pracy w ramach dofinansowania wynagrodzenia za zatrudnienie skierowanego bezrobotnego powyżej 50 roku życia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</si>
  <si>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szkoleniowego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</si>
  <si>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stażowego</t>
    </r>
    <r>
      <rPr>
        <vertAlign val="superscript"/>
        <sz val="9"/>
        <color rgb="FF000000"/>
        <rFont val="Times New Roman"/>
        <family val="1"/>
        <charset val="238"/>
      </rPr>
      <t>5</t>
    </r>
  </si>
  <si>
    <r>
      <t xml:space="preserve">Osoby wyłączone z ewidencji bezrobotnych w okresie sprawozdawczym: z powodu rozpoczęcia </t>
    </r>
    <r>
      <rPr>
        <b/>
        <sz val="9"/>
        <color theme="1"/>
        <rFont val="Times New Roman"/>
        <family val="1"/>
        <charset val="238"/>
      </rPr>
      <t>szkolenia</t>
    </r>
  </si>
  <si>
    <t>Liczba bezrobotnych skierowanych do pracy w ramach bonów</t>
  </si>
  <si>
    <t>Odmowy przyjęcia pracy, ustalenia profilu, potwierdzenia w urzędzie gotowosci do pracy, rezygnacja dobrowolna</t>
  </si>
  <si>
    <t>do 30 r. ż. w ogółem - w proc.</t>
  </si>
  <si>
    <t>do 25 r. ż. w ogółem - w proc.</t>
  </si>
  <si>
    <t>1</t>
  </si>
  <si>
    <t>* W okresie sprawozdawczym</t>
  </si>
  <si>
    <t>** Stany w końcu okresu sprawozdawczego</t>
  </si>
  <si>
    <r>
      <t xml:space="preserve">Rozkład Aktywnych form wśród </t>
    </r>
    <r>
      <rPr>
        <b/>
        <sz val="9"/>
        <color rgb="FFFF0000"/>
        <rFont val="Times New Roman"/>
        <family val="1"/>
        <charset val="238"/>
      </rPr>
      <t>bezrobotnych kobiet do 30 roku życia</t>
    </r>
    <r>
      <rPr>
        <b/>
        <sz val="9"/>
        <color theme="1"/>
        <rFont val="Times New Roman"/>
        <family val="1"/>
        <charset val="238"/>
      </rPr>
      <t>, będących</t>
    </r>
  </si>
  <si>
    <t>w okresie sprawozdawczym *</t>
  </si>
  <si>
    <t>w końcu okresu sprawozdawczego **</t>
  </si>
  <si>
    <t>Róznice w formach aktywnych adresowanych tyko do osób młodych wynikają z faktu ustalania statusu osoby do 30 r. życia na dzień wyłączenia z ewidencji statystycznej.</t>
  </si>
  <si>
    <t xml:space="preserve">ROZKŁAD  AKTYWNYCH  FORM  WŚRÓD  BEZROBOTNYCH  DO  30  ROKU  ŻYCIA  W  SZCZEGÓLNEJ </t>
  </si>
  <si>
    <r>
      <t xml:space="preserve">SYTUACJI  NA  RYNKU  PRACY  W  STOSUNKU  DO  </t>
    </r>
    <r>
      <rPr>
        <u/>
        <sz val="9"/>
        <color theme="1"/>
        <rFont val="Times New Roman"/>
        <family val="1"/>
        <charset val="238"/>
      </rPr>
      <t>OGÓLNEJ  POPULACJI  BEZROBOTNYCH  W  PUP</t>
    </r>
    <r>
      <rPr>
        <sz val="9"/>
        <color theme="1"/>
        <rFont val="Times New Roman"/>
        <family val="1"/>
        <charset val="238"/>
      </rPr>
      <t xml:space="preserve"> *</t>
    </r>
  </si>
  <si>
    <t>zarejestrowani (średnia)**</t>
  </si>
  <si>
    <t>Bezrobotne kobiety zarejestrowane w PUP (napływw zdefiniowanym okresie)</t>
  </si>
  <si>
    <t>Bezrobotni ogółem zarejestrowani w PUP (napływ w zdefiniowanym okresie)</t>
  </si>
  <si>
    <r>
      <t xml:space="preserve">w szczególnej sytuacji na rynku pracy w stosunku do </t>
    </r>
    <r>
      <rPr>
        <b/>
        <u/>
        <sz val="9"/>
        <color theme="1"/>
        <rFont val="Times New Roman"/>
        <family val="1"/>
        <charset val="238"/>
      </rPr>
      <t>ogólnej populacji bezrobotnych kobiet w PUP</t>
    </r>
    <r>
      <rPr>
        <b/>
        <sz val="9"/>
        <color theme="1"/>
        <rFont val="Times New Roman"/>
        <family val="1"/>
        <charset val="238"/>
      </rPr>
      <t xml:space="preserve"> *</t>
    </r>
  </si>
  <si>
    <t xml:space="preserve">Bezrobocie wśród osób młodych (do 30 roku życia, w tym do 25 r.ż.), którzy są </t>
  </si>
  <si>
    <r>
      <t xml:space="preserve">    wg wzoru </t>
    </r>
    <r>
      <rPr>
        <vertAlign val="superscript"/>
        <sz val="7"/>
        <color theme="1"/>
        <rFont val="Times New Roman"/>
        <family val="1"/>
        <charset val="238"/>
      </rPr>
      <t>1</t>
    </r>
  </si>
  <si>
    <t>zarejestrowani w PUP w stosunku do ogólnej liczby osób bezrobotnych zarejestrowanych w PUP</t>
  </si>
  <si>
    <r>
      <rPr>
        <vertAlign val="superscript"/>
        <sz val="7"/>
        <color theme="1"/>
        <rFont val="Times New Roman"/>
        <family val="1"/>
        <charset val="238"/>
      </rPr>
      <t>1</t>
    </r>
    <r>
      <rPr>
        <sz val="7"/>
        <color theme="1"/>
        <rFont val="Times New Roman"/>
        <family val="1"/>
        <charset val="238"/>
      </rPr>
      <t xml:space="preserve"> Średnia bezrobotnych oznacza iloraz liczby bezrobotnych wg stanu na ostatni dzień miesiąca przez adekwatną liczbę okresów. </t>
    </r>
  </si>
  <si>
    <t>"W styczniu" - oznacza stan na koniec m-ca.  W pozostałych miesiącach - oznacza średnią arytmetyczną, która wynika z liczby okresów zawartych w analizowanym czasie.</t>
  </si>
  <si>
    <t>w proc.</t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</si>
  <si>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 xml:space="preserve"> ustawy o promocji zatrudnienia i instytucjach rynku pracy)</t>
    </r>
  </si>
  <si>
    <r>
      <t xml:space="preserve">Podjęcia pracy subsydiowanej poza miejscem zamieszkania,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</si>
  <si>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 xml:space="preserve">Podjęcia pracy subsydiowanej w ramach </t>
    </r>
    <r>
      <rPr>
        <b/>
        <sz val="8"/>
        <color theme="1"/>
        <rFont val="Times New Roman"/>
        <family val="1"/>
        <charset val="238"/>
      </rPr>
      <t>bonu zatrudnieniowego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66m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</si>
  <si>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szkolenia - w ramach </t>
    </r>
    <r>
      <rPr>
        <b/>
        <sz val="8"/>
        <color theme="1"/>
        <rFont val="Times New Roman"/>
        <family val="1"/>
        <charset val="238"/>
      </rPr>
      <t>bonu szkoleniowego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66k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</si>
  <si>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stażu - w ramach </t>
    </r>
    <r>
      <rPr>
        <b/>
        <sz val="8"/>
        <color theme="1"/>
        <rFont val="Times New Roman"/>
        <family val="1"/>
        <charset val="238"/>
      </rPr>
      <t>bonu stażowego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66l</t>
    </r>
    <r>
      <rPr>
        <sz val="8"/>
        <color theme="1"/>
        <rFont val="Times New Roman"/>
        <family val="1"/>
        <charset val="238"/>
      </rPr>
      <t>)</t>
    </r>
  </si>
  <si>
    <t>Bezrobotny może uzyskać dofinansowanie w zakresie przewidzianym w ustawie [1].</t>
  </si>
  <si>
    <r>
      <t>[1]</t>
    </r>
    <r>
      <rPr>
        <sz val="8"/>
        <color theme="1"/>
        <rFont val="Times New Roman"/>
        <family val="1"/>
        <charset val="238"/>
      </rPr>
      <t xml:space="preserve"> Ustawa z dania 20 kwietnia 2004 roku O promocji zatrudnienia i instytucjach rynku pracy z późniejszymi zmianami</t>
    </r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</si>
  <si>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</si>
  <si>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 xml:space="preserve">     z pracy subsydiowanej: podjęcia działalności gospodarczej: w tym </t>
    </r>
    <r>
      <rPr>
        <b/>
        <sz val="9"/>
        <color rgb="FF000000"/>
        <rFont val="Times New Roman"/>
        <family val="1"/>
        <charset val="238"/>
      </rPr>
      <t>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</si>
  <si>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 xml:space="preserve">z pracy subsydiowanej: podjęcie pracy poza miejscem zamieszkania </t>
    </r>
    <r>
      <rPr>
        <b/>
        <sz val="9"/>
        <color rgb="FF000000"/>
        <rFont val="Times New Roman"/>
        <family val="1"/>
        <charset val="238"/>
      </rPr>
      <t>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</si>
  <si>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OSOBY MŁODE NA RYNKU PRACY W WOJEWÓDZTWIE PODKARPACKIM</t>
    </r>
    <r>
      <rPr>
        <sz val="11"/>
        <color theme="1"/>
        <rFont val="Times New Roman"/>
        <family val="1"/>
        <charset val="238"/>
      </rPr>
      <t xml:space="preserve">  w okresie </t>
    </r>
    <r>
      <rPr>
        <u/>
        <sz val="11"/>
        <color theme="1"/>
        <rFont val="Times New Roman"/>
        <family val="1"/>
        <charset val="238"/>
      </rPr>
      <t>styczeń - luty 2024</t>
    </r>
    <r>
      <rPr>
        <b/>
        <u/>
        <sz val="11"/>
        <color theme="1"/>
        <rFont val="Times New Roman"/>
        <family val="1"/>
        <charset val="238"/>
      </rPr>
      <t xml:space="preserve"> r.</t>
    </r>
  </si>
  <si>
    <r>
      <t xml:space="preserve">*      Liczby zawarte w zestawieniu - w okresie styczeń - luty </t>
    </r>
    <r>
      <rPr>
        <b/>
        <sz val="8"/>
        <color theme="1"/>
        <rFont val="Times New Roman"/>
        <family val="1"/>
        <charset val="238"/>
      </rPr>
      <t>2024 r.</t>
    </r>
  </si>
  <si>
    <t>** Liczby dotyczą średniej liczby bezrobotnych w okresie styczeń - luty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</si>
</sst>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fgColor rgb="FF000000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rgb="FFF8FFE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center" vertical="center"/>
    </xf>
    <xf numFmtId="0" fontId="7" fillId="0" borderId="0">
      <alignment horizontal="center" vertical="center" textRotation="90"/>
    </xf>
    <xf numFmtId="0" fontId="7" fillId="0" borderId="0">
      <alignment horizontal="right" vertical="center"/>
    </xf>
    <xf numFmtId="0" fontId="7" fillId="0" borderId="0">
      <alignment horizontal="center" vertical="center"/>
    </xf>
  </cellStyleXfs>
  <cellXfs count="29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3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5" fillId="0" borderId="3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center" vertical="center" wrapText="1"/>
    </xf>
    <xf numFmtId="0" fontId="5" fillId="5" borderId="29" xfId="0" applyNumberFormat="1" applyFont="1" applyFill="1" applyBorder="1" applyAlignment="1">
      <alignment horizontal="center" vertical="center" wrapText="1"/>
    </xf>
    <xf numFmtId="164" fontId="5" fillId="4" borderId="30" xfId="0" quotePrefix="1" applyNumberFormat="1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vertical="center" wrapText="1"/>
    </xf>
    <xf numFmtId="3" fontId="5" fillId="6" borderId="48" xfId="0" applyNumberFormat="1" applyFont="1" applyFill="1" applyBorder="1" applyAlignment="1">
      <alignment horizontal="center" vertical="center" wrapText="1"/>
    </xf>
    <xf numFmtId="164" fontId="5" fillId="6" borderId="49" xfId="0" quotePrefix="1" applyNumberFormat="1" applyFont="1" applyFill="1" applyBorder="1" applyAlignment="1">
      <alignment horizontal="center" vertical="center" wrapText="1"/>
    </xf>
    <xf numFmtId="0" fontId="5" fillId="5" borderId="30" xfId="0" quotePrefix="1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11" fillId="2" borderId="0" xfId="0" applyFont="1" applyFill="1"/>
    <xf numFmtId="49" fontId="15" fillId="2" borderId="0" xfId="0" applyNumberFormat="1" applyFont="1" applyFill="1"/>
    <xf numFmtId="49" fontId="11" fillId="2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3" fontId="5" fillId="4" borderId="56" xfId="0" quotePrefix="1" applyNumberFormat="1" applyFont="1" applyFill="1" applyBorder="1" applyAlignment="1">
      <alignment horizontal="center" vertical="center" wrapText="1"/>
    </xf>
    <xf numFmtId="0" fontId="5" fillId="5" borderId="56" xfId="0" quotePrefix="1" applyNumberFormat="1" applyFont="1" applyFill="1" applyBorder="1" applyAlignment="1">
      <alignment horizontal="center" vertical="center" wrapText="1"/>
    </xf>
    <xf numFmtId="3" fontId="5" fillId="6" borderId="56" xfId="0" quotePrefix="1" applyNumberFormat="1" applyFont="1" applyFill="1" applyBorder="1" applyAlignment="1">
      <alignment horizontal="center" vertical="center" wrapText="1"/>
    </xf>
    <xf numFmtId="3" fontId="5" fillId="6" borderId="57" xfId="0" quotePrefix="1" applyNumberFormat="1" applyFont="1" applyFill="1" applyBorder="1" applyAlignment="1">
      <alignment horizontal="center" vertical="center" wrapText="1"/>
    </xf>
    <xf numFmtId="3" fontId="5" fillId="6" borderId="58" xfId="0" quotePrefix="1" applyNumberFormat="1" applyFont="1" applyFill="1" applyBorder="1" applyAlignment="1">
      <alignment horizontal="center" vertical="center" wrapText="1"/>
    </xf>
    <xf numFmtId="3" fontId="5" fillId="6" borderId="59" xfId="0" quotePrefix="1" applyNumberFormat="1" applyFont="1" applyFill="1" applyBorder="1" applyAlignment="1">
      <alignment horizontal="center" vertical="center" wrapText="1"/>
    </xf>
    <xf numFmtId="3" fontId="5" fillId="4" borderId="59" xfId="0" quotePrefix="1" applyNumberFormat="1" applyFont="1" applyFill="1" applyBorder="1" applyAlignment="1">
      <alignment horizontal="center" vertical="center" wrapText="1"/>
    </xf>
    <xf numFmtId="3" fontId="5" fillId="4" borderId="58" xfId="0" quotePrefix="1" applyNumberFormat="1" applyFont="1" applyFill="1" applyBorder="1" applyAlignment="1">
      <alignment horizontal="center" vertical="center" wrapText="1"/>
    </xf>
    <xf numFmtId="3" fontId="5" fillId="5" borderId="58" xfId="0" quotePrefix="1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0" fillId="2" borderId="0" xfId="0" applyFont="1" applyFill="1"/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0" fillId="0" borderId="0" xfId="0" applyFont="1"/>
    <xf numFmtId="0" fontId="5" fillId="7" borderId="28" xfId="0" applyFont="1" applyFill="1" applyBorder="1" applyAlignment="1">
      <alignment vertical="center" wrapText="1"/>
    </xf>
    <xf numFmtId="3" fontId="5" fillId="7" borderId="29" xfId="0" applyNumberFormat="1" applyFont="1" applyFill="1" applyBorder="1" applyAlignment="1">
      <alignment horizontal="center" vertical="center" wrapText="1"/>
    </xf>
    <xf numFmtId="164" fontId="5" fillId="7" borderId="3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9" fillId="0" borderId="0" xfId="0" applyFont="1"/>
    <xf numFmtId="0" fontId="2" fillId="2" borderId="97" xfId="0" applyFont="1" applyFill="1" applyBorder="1" applyAlignment="1">
      <alignment horizontal="left" vertical="center"/>
    </xf>
    <xf numFmtId="0" fontId="4" fillId="0" borderId="98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3" fontId="19" fillId="0" borderId="79" xfId="2" applyNumberFormat="1" applyFont="1" applyBorder="1" applyAlignment="1">
      <alignment horizontal="center" vertical="center" wrapText="1"/>
    </xf>
    <xf numFmtId="3" fontId="19" fillId="0" borderId="77" xfId="2" applyNumberFormat="1" applyFont="1" applyBorder="1" applyAlignment="1">
      <alignment horizontal="center" vertical="center" wrapText="1"/>
    </xf>
    <xf numFmtId="3" fontId="19" fillId="0" borderId="88" xfId="2" applyNumberFormat="1" applyFont="1" applyBorder="1" applyAlignment="1">
      <alignment horizontal="center" vertical="center" wrapText="1"/>
    </xf>
    <xf numFmtId="3" fontId="19" fillId="0" borderId="78" xfId="2" applyNumberFormat="1" applyFont="1" applyBorder="1" applyAlignment="1">
      <alignment horizontal="center" vertical="center" wrapText="1"/>
    </xf>
    <xf numFmtId="3" fontId="19" fillId="0" borderId="62" xfId="2" applyNumberFormat="1" applyFont="1" applyBorder="1" applyAlignment="1">
      <alignment horizontal="center" vertical="center" wrapText="1"/>
    </xf>
    <xf numFmtId="3" fontId="19" fillId="0" borderId="51" xfId="2" applyNumberFormat="1" applyFont="1" applyBorder="1" applyAlignment="1">
      <alignment horizontal="center" vertical="center" wrapText="1"/>
    </xf>
    <xf numFmtId="3" fontId="19" fillId="0" borderId="89" xfId="2" applyNumberFormat="1" applyFont="1" applyBorder="1" applyAlignment="1">
      <alignment horizontal="center" vertical="center" wrapText="1"/>
    </xf>
    <xf numFmtId="3" fontId="19" fillId="0" borderId="63" xfId="2" applyNumberFormat="1" applyFont="1" applyBorder="1" applyAlignment="1">
      <alignment horizontal="center" vertical="center" wrapText="1"/>
    </xf>
    <xf numFmtId="3" fontId="19" fillId="0" borderId="82" xfId="2" applyNumberFormat="1" applyFont="1" applyBorder="1" applyAlignment="1">
      <alignment horizontal="center" vertical="center" wrapText="1"/>
    </xf>
    <xf numFmtId="3" fontId="19" fillId="0" borderId="80" xfId="2" applyNumberFormat="1" applyFont="1" applyBorder="1" applyAlignment="1">
      <alignment horizontal="center" vertical="center" wrapText="1"/>
    </xf>
    <xf numFmtId="3" fontId="19" fillId="0" borderId="90" xfId="2" applyNumberFormat="1" applyFont="1" applyBorder="1" applyAlignment="1">
      <alignment horizontal="center" vertical="center" wrapText="1"/>
    </xf>
    <xf numFmtId="3" fontId="19" fillId="0" borderId="81" xfId="2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0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104" xfId="0" applyNumberFormat="1" applyFont="1" applyBorder="1" applyAlignment="1">
      <alignment horizontal="center" vertical="center" wrapText="1"/>
    </xf>
    <xf numFmtId="3" fontId="5" fillId="0" borderId="105" xfId="0" applyNumberFormat="1" applyFont="1" applyBorder="1" applyAlignment="1">
      <alignment horizontal="center" vertical="center" wrapText="1"/>
    </xf>
    <xf numFmtId="3" fontId="5" fillId="0" borderId="106" xfId="0" applyNumberFormat="1" applyFont="1" applyBorder="1" applyAlignment="1">
      <alignment horizontal="center" vertical="center" wrapText="1"/>
    </xf>
    <xf numFmtId="3" fontId="4" fillId="0" borderId="107" xfId="0" applyNumberFormat="1" applyFont="1" applyBorder="1" applyAlignment="1">
      <alignment horizontal="center" vertical="center" wrapText="1"/>
    </xf>
    <xf numFmtId="3" fontId="5" fillId="0" borderId="108" xfId="0" applyNumberFormat="1" applyFont="1" applyBorder="1" applyAlignment="1">
      <alignment horizontal="center" vertical="center" wrapText="1"/>
    </xf>
    <xf numFmtId="3" fontId="5" fillId="0" borderId="109" xfId="0" applyNumberFormat="1" applyFont="1" applyBorder="1" applyAlignment="1">
      <alignment horizontal="center" vertical="center" wrapText="1"/>
    </xf>
    <xf numFmtId="3" fontId="4" fillId="0" borderId="110" xfId="0" applyNumberFormat="1" applyFont="1" applyBorder="1" applyAlignment="1">
      <alignment horizontal="center" vertical="center" wrapText="1"/>
    </xf>
    <xf numFmtId="3" fontId="5" fillId="3" borderId="104" xfId="0" applyNumberFormat="1" applyFont="1" applyFill="1" applyBorder="1" applyAlignment="1">
      <alignment horizontal="center" vertical="center" wrapText="1"/>
    </xf>
    <xf numFmtId="3" fontId="5" fillId="4" borderId="57" xfId="0" quotePrefix="1" applyNumberFormat="1" applyFont="1" applyFill="1" applyBorder="1" applyAlignment="1">
      <alignment horizontal="center" vertical="center" wrapText="1"/>
    </xf>
    <xf numFmtId="3" fontId="5" fillId="5" borderId="57" xfId="0" quotePrefix="1" applyNumberFormat="1" applyFont="1" applyFill="1" applyBorder="1" applyAlignment="1">
      <alignment horizontal="center" vertical="center" wrapText="1"/>
    </xf>
    <xf numFmtId="3" fontId="5" fillId="5" borderId="59" xfId="0" quotePrefix="1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0" fillId="2" borderId="0" xfId="0" applyNumberFormat="1" applyFont="1" applyFill="1"/>
    <xf numFmtId="0" fontId="10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3" fontId="4" fillId="8" borderId="24" xfId="0" applyNumberFormat="1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3" fontId="5" fillId="8" borderId="14" xfId="0" applyNumberFormat="1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center" vertical="center" wrapText="1"/>
    </xf>
    <xf numFmtId="3" fontId="5" fillId="8" borderId="9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3" fontId="4" fillId="7" borderId="24" xfId="0" applyNumberFormat="1" applyFont="1" applyFill="1" applyBorder="1" applyAlignment="1">
      <alignment horizontal="center" vertical="center" wrapText="1"/>
    </xf>
    <xf numFmtId="164" fontId="3" fillId="7" borderId="24" xfId="0" applyNumberFormat="1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vertical="center" wrapText="1"/>
    </xf>
    <xf numFmtId="3" fontId="5" fillId="9" borderId="29" xfId="0" applyNumberFormat="1" applyFont="1" applyFill="1" applyBorder="1" applyAlignment="1">
      <alignment horizontal="center" vertical="center" wrapText="1"/>
    </xf>
    <xf numFmtId="164" fontId="5" fillId="9" borderId="30" xfId="0" applyNumberFormat="1" applyFont="1" applyFill="1" applyBorder="1" applyAlignment="1">
      <alignment horizontal="center" vertical="center" wrapText="1"/>
    </xf>
    <xf numFmtId="3" fontId="5" fillId="7" borderId="35" xfId="0" applyNumberFormat="1" applyFont="1" applyFill="1" applyBorder="1" applyAlignment="1">
      <alignment horizontal="center" vertical="center" wrapText="1"/>
    </xf>
    <xf numFmtId="164" fontId="5" fillId="7" borderId="46" xfId="0" applyNumberFormat="1" applyFont="1" applyFill="1" applyBorder="1" applyAlignment="1">
      <alignment horizontal="center" vertical="center" wrapText="1"/>
    </xf>
    <xf numFmtId="3" fontId="2" fillId="10" borderId="32" xfId="0" applyNumberFormat="1" applyFont="1" applyFill="1" applyBorder="1" applyAlignment="1">
      <alignment horizontal="center" vertical="center" wrapText="1"/>
    </xf>
    <xf numFmtId="164" fontId="2" fillId="10" borderId="31" xfId="0" applyNumberFormat="1" applyFont="1" applyFill="1" applyBorder="1" applyAlignment="1">
      <alignment horizontal="center" vertical="center" wrapText="1"/>
    </xf>
    <xf numFmtId="3" fontId="5" fillId="10" borderId="35" xfId="0" applyNumberFormat="1" applyFont="1" applyFill="1" applyBorder="1" applyAlignment="1">
      <alignment horizontal="center" vertical="center" wrapText="1"/>
    </xf>
    <xf numFmtId="164" fontId="5" fillId="10" borderId="46" xfId="0" applyNumberFormat="1" applyFont="1" applyFill="1" applyBorder="1" applyAlignment="1">
      <alignment horizontal="center" vertical="center" wrapText="1"/>
    </xf>
    <xf numFmtId="3" fontId="2" fillId="10" borderId="14" xfId="0" applyNumberFormat="1" applyFont="1" applyFill="1" applyBorder="1" applyAlignment="1">
      <alignment horizontal="center" vertical="center" wrapText="1"/>
    </xf>
    <xf numFmtId="164" fontId="2" fillId="10" borderId="15" xfId="0" applyNumberFormat="1" applyFont="1" applyFill="1" applyBorder="1" applyAlignment="1">
      <alignment horizontal="center" vertical="center" wrapText="1"/>
    </xf>
    <xf numFmtId="3" fontId="5" fillId="10" borderId="33" xfId="0" applyNumberFormat="1" applyFont="1" applyFill="1" applyBorder="1" applyAlignment="1">
      <alignment horizontal="center" vertical="center" wrapText="1"/>
    </xf>
    <xf numFmtId="164" fontId="5" fillId="10" borderId="34" xfId="0" applyNumberFormat="1" applyFont="1" applyFill="1" applyBorder="1" applyAlignment="1">
      <alignment horizontal="center" vertical="center" wrapText="1"/>
    </xf>
    <xf numFmtId="3" fontId="5" fillId="10" borderId="14" xfId="0" applyNumberFormat="1" applyFont="1" applyFill="1" applyBorder="1" applyAlignment="1">
      <alignment horizontal="center" vertical="center" wrapText="1"/>
    </xf>
    <xf numFmtId="164" fontId="5" fillId="10" borderId="15" xfId="0" applyNumberFormat="1" applyFont="1" applyFill="1" applyBorder="1" applyAlignment="1">
      <alignment horizontal="center" vertical="center" wrapText="1"/>
    </xf>
    <xf numFmtId="3" fontId="5" fillId="10" borderId="104" xfId="0" applyNumberFormat="1" applyFont="1" applyFill="1" applyBorder="1" applyAlignment="1">
      <alignment horizontal="center" vertical="center" wrapText="1"/>
    </xf>
    <xf numFmtId="3" fontId="5" fillId="10" borderId="15" xfId="0" applyNumberFormat="1" applyFont="1" applyFill="1" applyBorder="1" applyAlignment="1">
      <alignment horizontal="center" vertical="center" wrapText="1"/>
    </xf>
    <xf numFmtId="3" fontId="2" fillId="10" borderId="31" xfId="0" applyNumberFormat="1" applyFont="1" applyFill="1" applyBorder="1" applyAlignment="1">
      <alignment horizontal="center" vertical="center" wrapText="1"/>
    </xf>
    <xf numFmtId="3" fontId="2" fillId="10" borderId="34" xfId="0" applyNumberFormat="1" applyFont="1" applyFill="1" applyBorder="1" applyAlignment="1">
      <alignment horizontal="center" vertical="center" wrapText="1"/>
    </xf>
    <xf numFmtId="3" fontId="5" fillId="10" borderId="46" xfId="0" applyNumberFormat="1" applyFont="1" applyFill="1" applyBorder="1" applyAlignment="1">
      <alignment horizontal="center" vertical="center" wrapText="1"/>
    </xf>
    <xf numFmtId="3" fontId="5" fillId="10" borderId="103" xfId="0" applyNumberFormat="1" applyFont="1" applyFill="1" applyBorder="1" applyAlignment="1">
      <alignment horizontal="center" vertical="center" wrapText="1"/>
    </xf>
    <xf numFmtId="3" fontId="2" fillId="10" borderId="104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 horizontal="center" vertical="center" wrapText="1"/>
    </xf>
    <xf numFmtId="3" fontId="5" fillId="10" borderId="31" xfId="0" applyNumberFormat="1" applyFont="1" applyFill="1" applyBorder="1" applyAlignment="1">
      <alignment horizontal="center" vertical="center" wrapText="1"/>
    </xf>
    <xf numFmtId="3" fontId="5" fillId="10" borderId="34" xfId="0" applyNumberFormat="1" applyFont="1" applyFill="1" applyBorder="1" applyAlignment="1">
      <alignment horizontal="center" vertical="center" wrapText="1"/>
    </xf>
    <xf numFmtId="3" fontId="3" fillId="7" borderId="24" xfId="0" applyNumberFormat="1" applyFont="1" applyFill="1" applyBorder="1" applyAlignment="1">
      <alignment horizontal="center" vertical="center" wrapText="1"/>
    </xf>
    <xf numFmtId="3" fontId="4" fillId="11" borderId="24" xfId="0" applyNumberFormat="1" applyFont="1" applyFill="1" applyBorder="1" applyAlignment="1">
      <alignment horizontal="center" vertical="center" wrapText="1"/>
    </xf>
    <xf numFmtId="164" fontId="3" fillId="11" borderId="24" xfId="0" applyNumberFormat="1" applyFont="1" applyFill="1" applyBorder="1" applyAlignment="1">
      <alignment horizontal="center" vertical="center" wrapText="1"/>
    </xf>
    <xf numFmtId="3" fontId="3" fillId="11" borderId="24" xfId="0" applyNumberFormat="1" applyFont="1" applyFill="1" applyBorder="1" applyAlignment="1">
      <alignment horizontal="center" vertical="center" wrapText="1"/>
    </xf>
    <xf numFmtId="3" fontId="5" fillId="11" borderId="9" xfId="0" applyNumberFormat="1" applyFont="1" applyFill="1" applyBorder="1" applyAlignment="1">
      <alignment horizontal="center" vertical="center" wrapText="1"/>
    </xf>
    <xf numFmtId="164" fontId="5" fillId="11" borderId="11" xfId="0" applyNumberFormat="1" applyFont="1" applyFill="1" applyBorder="1" applyAlignment="1">
      <alignment horizontal="center" vertical="center" wrapText="1"/>
    </xf>
    <xf numFmtId="3" fontId="5" fillId="11" borderId="14" xfId="0" applyNumberFormat="1" applyFont="1" applyFill="1" applyBorder="1" applyAlignment="1">
      <alignment horizontal="center" vertical="center" wrapText="1"/>
    </xf>
    <xf numFmtId="164" fontId="5" fillId="11" borderId="15" xfId="0" applyNumberFormat="1" applyFont="1" applyFill="1" applyBorder="1" applyAlignment="1">
      <alignment horizontal="center" vertical="center" wrapText="1"/>
    </xf>
    <xf numFmtId="3" fontId="5" fillId="11" borderId="107" xfId="0" applyNumberFormat="1" applyFont="1" applyFill="1" applyBorder="1" applyAlignment="1">
      <alignment horizontal="center" vertical="center" wrapText="1"/>
    </xf>
    <xf numFmtId="3" fontId="5" fillId="11" borderId="11" xfId="0" applyNumberFormat="1" applyFont="1" applyFill="1" applyBorder="1" applyAlignment="1">
      <alignment horizontal="center" vertical="center" wrapText="1"/>
    </xf>
    <xf numFmtId="3" fontId="5" fillId="11" borderId="104" xfId="0" applyNumberFormat="1" applyFont="1" applyFill="1" applyBorder="1" applyAlignment="1">
      <alignment horizontal="center" vertical="center" wrapText="1"/>
    </xf>
    <xf numFmtId="3" fontId="5" fillId="11" borderId="15" xfId="0" applyNumberFormat="1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vertical="center" wrapText="1"/>
    </xf>
    <xf numFmtId="3" fontId="5" fillId="13" borderId="29" xfId="0" applyNumberFormat="1" applyFont="1" applyFill="1" applyBorder="1" applyAlignment="1">
      <alignment horizontal="center" vertical="center" wrapText="1"/>
    </xf>
    <xf numFmtId="164" fontId="5" fillId="13" borderId="30" xfId="0" applyNumberFormat="1" applyFont="1" applyFill="1" applyBorder="1" applyAlignment="1">
      <alignment horizontal="center" vertical="center" wrapText="1"/>
    </xf>
    <xf numFmtId="3" fontId="5" fillId="13" borderId="105" xfId="0" applyNumberFormat="1" applyFont="1" applyFill="1" applyBorder="1" applyAlignment="1">
      <alignment horizontal="center" vertical="center" wrapText="1"/>
    </xf>
    <xf numFmtId="3" fontId="5" fillId="13" borderId="30" xfId="0" applyNumberFormat="1" applyFont="1" applyFill="1" applyBorder="1" applyAlignment="1">
      <alignment horizontal="center" vertical="center" wrapText="1"/>
    </xf>
    <xf numFmtId="3" fontId="5" fillId="7" borderId="105" xfId="0" applyNumberFormat="1" applyFont="1" applyFill="1" applyBorder="1" applyAlignment="1">
      <alignment horizontal="center" vertical="center" wrapText="1"/>
    </xf>
    <xf numFmtId="3" fontId="5" fillId="7" borderId="30" xfId="0" applyNumberFormat="1" applyFont="1" applyFill="1" applyBorder="1" applyAlignment="1">
      <alignment horizontal="center" vertical="center" wrapText="1"/>
    </xf>
    <xf numFmtId="3" fontId="5" fillId="7" borderId="46" xfId="0" applyNumberFormat="1" applyFont="1" applyFill="1" applyBorder="1" applyAlignment="1">
      <alignment horizontal="center" vertical="center" wrapText="1"/>
    </xf>
    <xf numFmtId="3" fontId="5" fillId="7" borderId="103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/>
    </xf>
    <xf numFmtId="0" fontId="4" fillId="14" borderId="94" xfId="0" applyFont="1" applyFill="1" applyBorder="1" applyAlignment="1">
      <alignment horizontal="center" vertical="center"/>
    </xf>
    <xf numFmtId="0" fontId="4" fillId="14" borderId="95" xfId="0" applyFont="1" applyFill="1" applyBorder="1" applyAlignment="1">
      <alignment horizontal="center" vertical="center"/>
    </xf>
    <xf numFmtId="0" fontId="2" fillId="14" borderId="95" xfId="0" applyFont="1" applyFill="1" applyBorder="1" applyAlignment="1">
      <alignment vertical="center"/>
    </xf>
    <xf numFmtId="0" fontId="5" fillId="14" borderId="97" xfId="0" applyFont="1" applyFill="1" applyBorder="1" applyAlignment="1">
      <alignment horizontal="left" vertical="center" wrapText="1"/>
    </xf>
    <xf numFmtId="0" fontId="5" fillId="14" borderId="100" xfId="0" applyFont="1" applyFill="1" applyBorder="1" applyAlignment="1">
      <alignment horizontal="left" vertical="center" wrapText="1"/>
    </xf>
    <xf numFmtId="164" fontId="20" fillId="14" borderId="93" xfId="0" applyNumberFormat="1" applyFont="1" applyFill="1" applyBorder="1" applyAlignment="1">
      <alignment horizontal="center" vertical="center" wrapText="1"/>
    </xf>
    <xf numFmtId="164" fontId="20" fillId="14" borderId="83" xfId="0" applyNumberFormat="1" applyFont="1" applyFill="1" applyBorder="1" applyAlignment="1">
      <alignment horizontal="center" vertical="center" wrapText="1"/>
    </xf>
    <xf numFmtId="164" fontId="20" fillId="14" borderId="91" xfId="0" applyNumberFormat="1" applyFont="1" applyFill="1" applyBorder="1" applyAlignment="1">
      <alignment horizontal="center" vertical="center" wrapText="1"/>
    </xf>
    <xf numFmtId="164" fontId="20" fillId="14" borderId="75" xfId="0" applyNumberFormat="1" applyFont="1" applyFill="1" applyBorder="1" applyAlignment="1">
      <alignment horizontal="center" vertical="center" wrapText="1"/>
    </xf>
    <xf numFmtId="164" fontId="20" fillId="14" borderId="73" xfId="0" applyNumberFormat="1" applyFont="1" applyFill="1" applyBorder="1" applyAlignment="1">
      <alignment horizontal="center" vertical="center" wrapText="1"/>
    </xf>
    <xf numFmtId="164" fontId="20" fillId="14" borderId="74" xfId="0" applyNumberFormat="1" applyFont="1" applyFill="1" applyBorder="1" applyAlignment="1">
      <alignment horizontal="center" vertical="center" wrapText="1"/>
    </xf>
    <xf numFmtId="164" fontId="20" fillId="14" borderId="71" xfId="0" applyNumberFormat="1" applyFont="1" applyFill="1" applyBorder="1" applyAlignment="1">
      <alignment horizontal="center" vertical="center" wrapText="1"/>
    </xf>
    <xf numFmtId="164" fontId="20" fillId="14" borderId="70" xfId="0" applyNumberFormat="1" applyFont="1" applyFill="1" applyBorder="1" applyAlignment="1">
      <alignment horizontal="center" vertical="center" wrapText="1"/>
    </xf>
    <xf numFmtId="164" fontId="20" fillId="14" borderId="72" xfId="0" applyNumberFormat="1" applyFont="1" applyFill="1" applyBorder="1" applyAlignment="1">
      <alignment horizontal="center" vertical="center" wrapText="1"/>
    </xf>
    <xf numFmtId="164" fontId="20" fillId="14" borderId="92" xfId="0" applyNumberFormat="1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2" fillId="15" borderId="96" xfId="0" applyFont="1" applyFill="1" applyBorder="1" applyAlignment="1">
      <alignment vertical="center"/>
    </xf>
    <xf numFmtId="0" fontId="5" fillId="16" borderId="61" xfId="0" applyFont="1" applyFill="1" applyBorder="1" applyAlignment="1">
      <alignment horizontal="center" vertical="center"/>
    </xf>
    <xf numFmtId="0" fontId="5" fillId="16" borderId="53" xfId="0" applyFont="1" applyFill="1" applyBorder="1" applyAlignment="1">
      <alignment horizontal="center" vertical="center"/>
    </xf>
    <xf numFmtId="0" fontId="5" fillId="16" borderId="87" xfId="0" applyFont="1" applyFill="1" applyBorder="1" applyAlignment="1">
      <alignment horizontal="center" vertical="center"/>
    </xf>
    <xf numFmtId="0" fontId="5" fillId="16" borderId="68" xfId="0" applyFont="1" applyFill="1" applyBorder="1" applyAlignment="1">
      <alignment horizontal="center" vertical="center"/>
    </xf>
    <xf numFmtId="0" fontId="3" fillId="16" borderId="111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165" fontId="11" fillId="15" borderId="0" xfId="0" applyNumberFormat="1" applyFont="1" applyFill="1" applyAlignment="1">
      <alignment horizontal="center" vertical="center"/>
    </xf>
    <xf numFmtId="165" fontId="11" fillId="14" borderId="0" xfId="0" applyNumberFormat="1" applyFont="1" applyFill="1" applyAlignment="1">
      <alignment horizontal="center" vertical="center"/>
    </xf>
    <xf numFmtId="0" fontId="3" fillId="14" borderId="38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vertical="center" wrapText="1"/>
    </xf>
    <xf numFmtId="0" fontId="5" fillId="12" borderId="14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5" fillId="10" borderId="45" xfId="0" applyFont="1" applyFill="1" applyBorder="1" applyAlignment="1">
      <alignment vertical="center" wrapText="1"/>
    </xf>
    <xf numFmtId="0" fontId="5" fillId="10" borderId="36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10" borderId="38" xfId="0" applyFont="1" applyFill="1" applyBorder="1" applyAlignment="1">
      <alignment vertical="center" wrapText="1"/>
    </xf>
    <xf numFmtId="0" fontId="2" fillId="10" borderId="33" xfId="0" applyFont="1" applyFill="1" applyBorder="1" applyAlignment="1">
      <alignment vertical="center" wrapText="1"/>
    </xf>
    <xf numFmtId="0" fontId="5" fillId="7" borderId="44" xfId="0" applyFont="1" applyFill="1" applyBorder="1" applyAlignment="1">
      <alignment vertical="center" wrapText="1"/>
    </xf>
    <xf numFmtId="0" fontId="5" fillId="7" borderId="29" xfId="0" applyFont="1" applyFill="1" applyBorder="1" applyAlignment="1">
      <alignment vertical="center" wrapText="1"/>
    </xf>
    <xf numFmtId="0" fontId="5" fillId="7" borderId="50" xfId="0" applyFont="1" applyFill="1" applyBorder="1" applyAlignment="1">
      <alignment vertical="center" wrapText="1"/>
    </xf>
    <xf numFmtId="0" fontId="5" fillId="7" borderId="24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5" borderId="44" xfId="0" applyNumberFormat="1" applyFont="1" applyFill="1" applyBorder="1" applyAlignment="1">
      <alignment vertical="center" wrapText="1"/>
    </xf>
    <xf numFmtId="0" fontId="5" fillId="5" borderId="29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2" fillId="10" borderId="14" xfId="0" applyFont="1" applyFill="1" applyBorder="1" applyAlignment="1">
      <alignment vertical="center" wrapText="1"/>
    </xf>
    <xf numFmtId="0" fontId="5" fillId="10" borderId="38" xfId="0" applyFont="1" applyFill="1" applyBorder="1" applyAlignment="1">
      <alignment vertical="center" wrapText="1"/>
    </xf>
    <xf numFmtId="0" fontId="5" fillId="10" borderId="3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20" xfId="0" applyFont="1" applyFill="1" applyBorder="1" applyAlignment="1">
      <alignment vertical="center" wrapText="1"/>
    </xf>
    <xf numFmtId="0" fontId="5" fillId="11" borderId="50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vertical="center" wrapText="1"/>
    </xf>
    <xf numFmtId="0" fontId="5" fillId="8" borderId="21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vertical="center" wrapText="1"/>
    </xf>
    <xf numFmtId="0" fontId="5" fillId="8" borderId="23" xfId="0" applyFont="1" applyFill="1" applyBorder="1" applyAlignment="1">
      <alignment vertical="center" wrapText="1"/>
    </xf>
    <xf numFmtId="0" fontId="5" fillId="8" borderId="24" xfId="0" applyFont="1" applyFill="1" applyBorder="1" applyAlignment="1">
      <alignment vertical="center" wrapText="1"/>
    </xf>
    <xf numFmtId="0" fontId="5" fillId="8" borderId="25" xfId="0" applyFont="1" applyFill="1" applyBorder="1" applyAlignment="1">
      <alignment vertical="center" wrapText="1"/>
    </xf>
    <xf numFmtId="0" fontId="5" fillId="8" borderId="26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0" fontId="5" fillId="10" borderId="14" xfId="0" applyFont="1" applyFill="1" applyBorder="1" applyAlignment="1">
      <alignment vertical="center" wrapText="1"/>
    </xf>
    <xf numFmtId="0" fontId="5" fillId="11" borderId="23" xfId="0" applyFont="1" applyFill="1" applyBorder="1" applyAlignment="1">
      <alignment vertical="center" wrapText="1"/>
    </xf>
    <xf numFmtId="0" fontId="5" fillId="11" borderId="21" xfId="0" applyFont="1" applyFill="1" applyBorder="1" applyAlignment="1">
      <alignment vertical="center" wrapText="1"/>
    </xf>
    <xf numFmtId="0" fontId="5" fillId="11" borderId="6" xfId="0" applyFont="1" applyFill="1" applyBorder="1" applyAlignment="1">
      <alignment vertical="center" wrapText="1"/>
    </xf>
    <xf numFmtId="0" fontId="5" fillId="11" borderId="25" xfId="0" applyFont="1" applyFill="1" applyBorder="1" applyAlignment="1">
      <alignment vertical="center" wrapText="1"/>
    </xf>
    <xf numFmtId="0" fontId="5" fillId="11" borderId="26" xfId="0" applyFont="1" applyFill="1" applyBorder="1" applyAlignment="1">
      <alignment vertical="center" wrapText="1"/>
    </xf>
    <xf numFmtId="0" fontId="3" fillId="14" borderId="10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02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5" fillId="14" borderId="76" xfId="0" applyFont="1" applyFill="1" applyBorder="1" applyAlignment="1">
      <alignment horizontal="center" vertical="center" wrapText="1"/>
    </xf>
    <xf numFmtId="0" fontId="5" fillId="14" borderId="86" xfId="0" applyFont="1" applyFill="1" applyBorder="1" applyAlignment="1">
      <alignment horizontal="center" vertical="center" wrapText="1"/>
    </xf>
    <xf numFmtId="0" fontId="5" fillId="14" borderId="62" xfId="0" applyFont="1" applyFill="1" applyBorder="1" applyAlignment="1">
      <alignment horizontal="center" vertical="center" wrapText="1"/>
    </xf>
    <xf numFmtId="0" fontId="5" fillId="14" borderId="51" xfId="0" applyFont="1" applyFill="1" applyBorder="1" applyAlignment="1">
      <alignment horizontal="center" vertical="center" wrapText="1"/>
    </xf>
    <xf numFmtId="0" fontId="5" fillId="14" borderId="63" xfId="0" applyFont="1" applyFill="1" applyBorder="1" applyAlignment="1">
      <alignment horizontal="center" vertical="center" wrapText="1"/>
    </xf>
    <xf numFmtId="0" fontId="4" fillId="15" borderId="65" xfId="0" applyFont="1" applyFill="1" applyBorder="1" applyAlignment="1">
      <alignment horizontal="center" vertical="center" wrapText="1"/>
    </xf>
    <xf numFmtId="0" fontId="4" fillId="15" borderId="64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52" xfId="0" applyFont="1" applyFill="1" applyBorder="1" applyAlignment="1">
      <alignment horizontal="center" vertical="center" wrapText="1"/>
    </xf>
    <xf numFmtId="0" fontId="4" fillId="14" borderId="65" xfId="0" applyFont="1" applyFill="1" applyBorder="1" applyAlignment="1">
      <alignment horizontal="center" vertical="center" wrapText="1"/>
    </xf>
    <xf numFmtId="0" fontId="4" fillId="14" borderId="84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85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vertical="center" wrapText="1"/>
    </xf>
    <xf numFmtId="0" fontId="2" fillId="14" borderId="85" xfId="0" applyFont="1" applyFill="1" applyBorder="1" applyAlignment="1">
      <alignment vertical="center" wrapText="1"/>
    </xf>
    <xf numFmtId="0" fontId="4" fillId="14" borderId="65" xfId="0" applyFont="1" applyFill="1" applyBorder="1" applyAlignment="1">
      <alignment horizontal="center" vertical="center"/>
    </xf>
    <xf numFmtId="0" fontId="4" fillId="14" borderId="66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60" xfId="0" applyFont="1" applyFill="1" applyBorder="1" applyAlignment="1">
      <alignment horizontal="center" vertical="center" wrapText="1"/>
    </xf>
    <xf numFmtId="0" fontId="4" fillId="14" borderId="55" xfId="0" applyFont="1" applyFill="1" applyBorder="1" applyAlignment="1">
      <alignment horizontal="center" vertical="center" wrapText="1"/>
    </xf>
    <xf numFmtId="0" fontId="4" fillId="14" borderId="52" xfId="0" applyFont="1" applyFill="1" applyBorder="1" applyAlignment="1">
      <alignment horizontal="center" vertical="center" wrapText="1"/>
    </xf>
    <xf numFmtId="0" fontId="4" fillId="14" borderId="54" xfId="0" applyFont="1" applyFill="1" applyBorder="1" applyAlignment="1">
      <alignment horizontal="center" vertical="center" wrapText="1"/>
    </xf>
    <xf numFmtId="0" fontId="4" fillId="14" borderId="67" xfId="0" applyFont="1" applyFill="1" applyBorder="1" applyAlignment="1">
      <alignment horizontal="center" vertical="center" wrapText="1"/>
    </xf>
    <xf numFmtId="0" fontId="4" fillId="14" borderId="69" xfId="0" applyFont="1" applyFill="1" applyBorder="1" applyAlignment="1">
      <alignment horizontal="center" vertical="center" wrapText="1"/>
    </xf>
  </cellXfs>
  <cellStyles count="9">
    <cellStyle name="Normalny" xfId="0" builtinId="0"/>
    <cellStyle name="S0" xfId="7" xr:uid="{00000000-0005-0000-0000-000001000000}"/>
    <cellStyle name="S10" xfId="6" xr:uid="{00000000-0005-0000-0000-000002000000}"/>
    <cellStyle name="S13" xfId="5" xr:uid="{00000000-0005-0000-0000-000003000000}"/>
    <cellStyle name="S2" xfId="8" xr:uid="{00000000-0005-0000-0000-000004000000}"/>
    <cellStyle name="S23" xfId="3" xr:uid="{00000000-0005-0000-0000-000005000000}"/>
    <cellStyle name="S24" xfId="1" xr:uid="{00000000-0005-0000-0000-000006000000}"/>
    <cellStyle name="S25" xfId="4" xr:uid="{00000000-0005-0000-0000-000007000000}"/>
    <cellStyle name="S3" xfId="2" xr:uid="{00000000-0005-0000-0000-000008000000}"/>
  </cellStyles>
  <dxfs count="0"/>
  <tableStyles count="0" defaultTableStyle="TableStyleMedium2" defaultPivotStyle="PivotStyleLight16"/>
  <colors>
    <mruColors>
      <color rgb="FFC5D9F1"/>
      <color rgb="FFF8FFE7"/>
      <color rgb="FFD8E4BC"/>
      <color rgb="FFE4E3BA"/>
      <color rgb="FFDCE6F1"/>
      <color rgb="FFDAEEF3"/>
      <color rgb="FFDEDDAB"/>
      <color rgb="FFD1D18F"/>
      <color rgb="FFD9DB85"/>
      <color rgb="FFD6D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417613</xdr:colOff>
      <xdr:row>1</xdr:row>
      <xdr:rowOff>16886</xdr:rowOff>
    </xdr:from>
    <xdr:to>
      <xdr:col>5</xdr:col>
      <xdr:colOff>555769</xdr:colOff>
      <xdr:row>3</xdr:row>
      <xdr:rowOff>151823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1386" y="207386"/>
          <a:ext cx="2060474" cy="42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L64"/>
  <sheetViews>
    <sheetView tabSelected="1" zoomScale="110" zoomScaleNormal="110" workbookViewId="0">
      <selection activeCell="B1" sqref="B1"/>
    </sheetView>
  </sheetViews>
  <sheetFormatPr defaultRowHeight="15" x14ac:dyDescent="0.25"/>
  <cols>
    <col min="1" max="1" width="2" style="69" customWidth="1"/>
    <col min="2" max="2" width="3" style="69" customWidth="1"/>
    <col min="3" max="3" width="79" style="69" customWidth="1"/>
    <col min="4" max="4" width="16.42578125" style="69" customWidth="1"/>
    <col min="5" max="5" width="12.28515625" style="69" customWidth="1"/>
    <col min="6" max="6" width="10" style="69" customWidth="1"/>
    <col min="7" max="7" width="2.140625" style="69" customWidth="1"/>
    <col min="8" max="8" width="2.42578125" style="69" customWidth="1"/>
    <col min="9" max="9" width="6.28515625" style="72" customWidth="1"/>
    <col min="10" max="10" width="5.28515625" style="72" customWidth="1"/>
    <col min="11" max="11" width="3.85546875" style="69" customWidth="1"/>
    <col min="12" max="16384" width="9.140625" style="69"/>
  </cols>
  <sheetData>
    <row r="1" spans="2:12" ht="15" customHeight="1" x14ac:dyDescent="0.25">
      <c r="B1" s="1" t="s">
        <v>101</v>
      </c>
      <c r="C1" s="2"/>
      <c r="D1" s="2"/>
      <c r="E1" s="2"/>
      <c r="F1" s="2"/>
    </row>
    <row r="2" spans="2:12" ht="7.5" customHeight="1" x14ac:dyDescent="0.25">
      <c r="B2" s="3"/>
      <c r="C2" s="2"/>
      <c r="D2" s="2"/>
      <c r="E2" s="2"/>
      <c r="F2" s="2"/>
    </row>
    <row r="3" spans="2:12" x14ac:dyDescent="0.25">
      <c r="B3" s="2" t="s">
        <v>79</v>
      </c>
      <c r="C3" s="2"/>
      <c r="D3" s="2"/>
      <c r="E3" s="2"/>
      <c r="F3" s="2"/>
    </row>
    <row r="4" spans="2:12" ht="18.75" customHeight="1" thickBot="1" x14ac:dyDescent="0.3">
      <c r="B4" s="2" t="s">
        <v>80</v>
      </c>
      <c r="C4" s="2"/>
      <c r="D4" s="2"/>
      <c r="E4" s="2"/>
      <c r="F4" s="2"/>
    </row>
    <row r="5" spans="2:12" ht="69" customHeight="1" thickTop="1" x14ac:dyDescent="0.25">
      <c r="B5" s="199" t="s">
        <v>12</v>
      </c>
      <c r="C5" s="200"/>
      <c r="D5" s="186" t="s">
        <v>83</v>
      </c>
      <c r="E5" s="186" t="s">
        <v>47</v>
      </c>
      <c r="F5" s="188" t="s">
        <v>90</v>
      </c>
    </row>
    <row r="6" spans="2:12" ht="15.75" customHeight="1" thickBot="1" x14ac:dyDescent="0.3">
      <c r="B6" s="205" t="s">
        <v>50</v>
      </c>
      <c r="C6" s="206"/>
      <c r="D6" s="67">
        <v>16663</v>
      </c>
      <c r="E6" s="67">
        <v>6614</v>
      </c>
      <c r="F6" s="5">
        <f>SUM(E6/D6*100)</f>
        <v>39.692732401128254</v>
      </c>
      <c r="I6" s="73">
        <f>SUM(D7:D8)</f>
        <v>16663</v>
      </c>
      <c r="J6" s="73">
        <f>SUM(E7:E8)</f>
        <v>6614</v>
      </c>
      <c r="K6" s="71"/>
      <c r="L6" s="80"/>
    </row>
    <row r="7" spans="2:12" ht="15.75" thickTop="1" x14ac:dyDescent="0.25">
      <c r="B7" s="207"/>
      <c r="C7" s="6" t="s">
        <v>17</v>
      </c>
      <c r="D7" s="7">
        <v>3097</v>
      </c>
      <c r="E7" s="7">
        <v>2247</v>
      </c>
      <c r="F7" s="8">
        <f>SUM(E7/D7*100)</f>
        <v>72.554084597998056</v>
      </c>
      <c r="I7" s="71"/>
      <c r="J7" s="71"/>
      <c r="K7" s="71"/>
      <c r="L7" s="80"/>
    </row>
    <row r="8" spans="2:12" ht="15.75" thickBot="1" x14ac:dyDescent="0.3">
      <c r="B8" s="208"/>
      <c r="C8" s="68" t="s">
        <v>18</v>
      </c>
      <c r="D8" s="9">
        <v>13566</v>
      </c>
      <c r="E8" s="9">
        <v>4367</v>
      </c>
      <c r="F8" s="10">
        <f>SUM(E8/D8*100)</f>
        <v>32.190771045260206</v>
      </c>
      <c r="G8" s="112"/>
      <c r="I8" s="115">
        <f>SUM(D7)/D6*100</f>
        <v>18.586088939566707</v>
      </c>
      <c r="J8" s="170">
        <f>SUM(E7)/E6*100</f>
        <v>33.973389779256124</v>
      </c>
      <c r="K8" s="71"/>
      <c r="L8" s="80"/>
    </row>
    <row r="9" spans="2:12" ht="15.75" thickTop="1" x14ac:dyDescent="0.25">
      <c r="B9" s="209" t="s">
        <v>51</v>
      </c>
      <c r="C9" s="6" t="s">
        <v>19</v>
      </c>
      <c r="D9" s="7">
        <v>7</v>
      </c>
      <c r="E9" s="7">
        <v>0</v>
      </c>
      <c r="F9" s="8">
        <f t="shared" ref="F9:F25" si="0">SUM(E9/D9*100)</f>
        <v>0</v>
      </c>
      <c r="I9" s="197">
        <f>SUM(D8)/D6*100</f>
        <v>81.413911060433293</v>
      </c>
      <c r="J9" s="198">
        <f>SUM(E8)/E6*100</f>
        <v>66.026610220743876</v>
      </c>
      <c r="K9" s="71"/>
      <c r="L9" s="80"/>
    </row>
    <row r="10" spans="2:12" x14ac:dyDescent="0.25">
      <c r="B10" s="210"/>
      <c r="C10" s="11" t="s">
        <v>20</v>
      </c>
      <c r="D10" s="12">
        <v>90</v>
      </c>
      <c r="E10" s="12">
        <v>14</v>
      </c>
      <c r="F10" s="13">
        <f t="shared" si="0"/>
        <v>15.555555555555555</v>
      </c>
      <c r="I10" s="115">
        <f>SUM(I8:I9)</f>
        <v>100</v>
      </c>
      <c r="J10" s="170">
        <f>SUM(J8:J9)</f>
        <v>100</v>
      </c>
      <c r="K10" s="71"/>
      <c r="L10" s="80"/>
    </row>
    <row r="11" spans="2:12" x14ac:dyDescent="0.25">
      <c r="B11" s="210"/>
      <c r="C11" s="11" t="s">
        <v>21</v>
      </c>
      <c r="D11" s="12">
        <v>478</v>
      </c>
      <c r="E11" s="12">
        <v>248</v>
      </c>
      <c r="F11" s="13">
        <f t="shared" si="0"/>
        <v>51.88284518828452</v>
      </c>
      <c r="I11" s="71"/>
      <c r="J11" s="71"/>
      <c r="K11" s="71"/>
      <c r="L11" s="80"/>
    </row>
    <row r="12" spans="2:12" x14ac:dyDescent="0.25">
      <c r="B12" s="210"/>
      <c r="C12" s="11" t="s">
        <v>22</v>
      </c>
      <c r="D12" s="12">
        <v>0</v>
      </c>
      <c r="E12" s="12">
        <v>0</v>
      </c>
      <c r="F12" s="13" t="e">
        <f t="shared" si="0"/>
        <v>#DIV/0!</v>
      </c>
      <c r="I12" s="71"/>
      <c r="J12" s="71"/>
      <c r="K12" s="71"/>
      <c r="L12" s="80"/>
    </row>
    <row r="13" spans="2:12" x14ac:dyDescent="0.25">
      <c r="B13" s="210"/>
      <c r="C13" s="11" t="s">
        <v>23</v>
      </c>
      <c r="D13" s="12">
        <v>31</v>
      </c>
      <c r="E13" s="12">
        <v>22</v>
      </c>
      <c r="F13" s="13">
        <f>SUM(E13/D13*100)</f>
        <v>70.967741935483872</v>
      </c>
      <c r="I13" s="71"/>
      <c r="J13" s="71"/>
      <c r="K13" s="71"/>
      <c r="L13" s="80"/>
    </row>
    <row r="14" spans="2:12" ht="15.75" thickBot="1" x14ac:dyDescent="0.3">
      <c r="B14" s="211"/>
      <c r="C14" s="14" t="s">
        <v>24</v>
      </c>
      <c r="D14" s="15">
        <v>103</v>
      </c>
      <c r="E14" s="15">
        <v>6</v>
      </c>
      <c r="F14" s="16">
        <f t="shared" si="0"/>
        <v>5.825242718446602</v>
      </c>
      <c r="I14" s="71"/>
      <c r="J14" s="71"/>
      <c r="K14" s="71"/>
      <c r="L14" s="80"/>
    </row>
    <row r="15" spans="2:12" ht="17.25" customHeight="1" thickTop="1" x14ac:dyDescent="0.25">
      <c r="B15" s="212" t="s">
        <v>52</v>
      </c>
      <c r="C15" s="213"/>
      <c r="D15" s="17">
        <v>13565</v>
      </c>
      <c r="E15" s="17">
        <v>5423</v>
      </c>
      <c r="F15" s="18">
        <f t="shared" si="0"/>
        <v>39.977884260965716</v>
      </c>
      <c r="I15" s="71"/>
      <c r="J15" s="71"/>
      <c r="K15" s="71"/>
      <c r="L15" s="80"/>
    </row>
    <row r="16" spans="2:12" ht="17.25" customHeight="1" thickBot="1" x14ac:dyDescent="0.3">
      <c r="B16" s="201" t="s">
        <v>25</v>
      </c>
      <c r="C16" s="202"/>
      <c r="D16" s="137">
        <v>8158</v>
      </c>
      <c r="E16" s="137">
        <v>3309</v>
      </c>
      <c r="F16" s="138">
        <f t="shared" si="0"/>
        <v>40.561412110811474</v>
      </c>
      <c r="I16" s="70">
        <f>SUM(D17,D20)</f>
        <v>8158</v>
      </c>
      <c r="J16" s="70">
        <f>SUM(E17,E20)</f>
        <v>3309</v>
      </c>
      <c r="K16" s="51"/>
      <c r="L16" s="80"/>
    </row>
    <row r="17" spans="2:12" ht="16.5" thickTop="1" thickBot="1" x14ac:dyDescent="0.3">
      <c r="B17" s="203" t="s">
        <v>26</v>
      </c>
      <c r="C17" s="204"/>
      <c r="D17" s="19">
        <v>6969</v>
      </c>
      <c r="E17" s="19">
        <v>2875</v>
      </c>
      <c r="F17" s="20">
        <f>SUM(E17/D17*100)</f>
        <v>41.254125412541256</v>
      </c>
      <c r="I17" s="70">
        <f>SUM(D6-D15)</f>
        <v>3098</v>
      </c>
      <c r="J17" s="197">
        <f>SUM(E17)/E16*100</f>
        <v>86.88425506195226</v>
      </c>
      <c r="K17" s="71"/>
      <c r="L17" s="80"/>
    </row>
    <row r="18" spans="2:12" x14ac:dyDescent="0.25">
      <c r="B18" s="216"/>
      <c r="C18" s="21" t="s">
        <v>27</v>
      </c>
      <c r="D18" s="22">
        <v>235</v>
      </c>
      <c r="E18" s="22">
        <v>68</v>
      </c>
      <c r="F18" s="23">
        <f t="shared" si="0"/>
        <v>28.936170212765955</v>
      </c>
      <c r="J18" s="71"/>
      <c r="K18" s="71"/>
      <c r="L18" s="80"/>
    </row>
    <row r="19" spans="2:12" ht="15.75" thickBot="1" x14ac:dyDescent="0.3">
      <c r="B19" s="217"/>
      <c r="C19" s="24" t="s">
        <v>28</v>
      </c>
      <c r="D19" s="25">
        <v>654</v>
      </c>
      <c r="E19" s="25">
        <v>283</v>
      </c>
      <c r="F19" s="26">
        <f t="shared" si="0"/>
        <v>43.272171253822627</v>
      </c>
      <c r="I19" s="71"/>
      <c r="J19" s="71"/>
      <c r="K19" s="71"/>
      <c r="L19" s="80"/>
    </row>
    <row r="20" spans="2:12" ht="15.75" thickBot="1" x14ac:dyDescent="0.3">
      <c r="B20" s="218" t="s">
        <v>29</v>
      </c>
      <c r="C20" s="219"/>
      <c r="D20" s="27">
        <v>1189</v>
      </c>
      <c r="E20" s="27">
        <v>434</v>
      </c>
      <c r="F20" s="28">
        <f t="shared" si="0"/>
        <v>36.501261564339785</v>
      </c>
      <c r="I20" s="70">
        <f>SUM(D17,D20)</f>
        <v>8158</v>
      </c>
      <c r="J20" s="70">
        <f>SUM(E17,E20)</f>
        <v>3309</v>
      </c>
      <c r="L20" s="80"/>
    </row>
    <row r="21" spans="2:12" x14ac:dyDescent="0.25">
      <c r="B21" s="216"/>
      <c r="C21" s="21" t="s">
        <v>30</v>
      </c>
      <c r="D21" s="22">
        <v>437</v>
      </c>
      <c r="E21" s="22">
        <v>123</v>
      </c>
      <c r="F21" s="23">
        <f t="shared" si="0"/>
        <v>28.146453089244851</v>
      </c>
      <c r="J21" s="197">
        <f>SUM(E20)/E16*100</f>
        <v>13.115744938047749</v>
      </c>
      <c r="K21" s="72"/>
      <c r="L21" s="197">
        <f>SUM(J17,J21)</f>
        <v>100.00000000000001</v>
      </c>
    </row>
    <row r="22" spans="2:12" x14ac:dyDescent="0.25">
      <c r="B22" s="217"/>
      <c r="C22" s="11" t="s">
        <v>31</v>
      </c>
      <c r="D22" s="12">
        <v>384</v>
      </c>
      <c r="E22" s="12">
        <v>83</v>
      </c>
      <c r="F22" s="13">
        <f t="shared" si="0"/>
        <v>21.614583333333336</v>
      </c>
      <c r="K22" s="72"/>
    </row>
    <row r="23" spans="2:12" x14ac:dyDescent="0.25">
      <c r="B23" s="217"/>
      <c r="C23" s="11" t="s">
        <v>32</v>
      </c>
      <c r="D23" s="12">
        <v>59</v>
      </c>
      <c r="E23" s="12">
        <v>28</v>
      </c>
      <c r="F23" s="13">
        <f t="shared" si="0"/>
        <v>47.457627118644069</v>
      </c>
      <c r="K23" s="72"/>
    </row>
    <row r="24" spans="2:12" x14ac:dyDescent="0.25">
      <c r="B24" s="217"/>
      <c r="C24" s="77" t="s">
        <v>99</v>
      </c>
      <c r="D24" s="78">
        <v>3</v>
      </c>
      <c r="E24" s="78">
        <v>3</v>
      </c>
      <c r="F24" s="79">
        <f t="shared" si="0"/>
        <v>100</v>
      </c>
      <c r="K24" s="72"/>
    </row>
    <row r="25" spans="2:12" x14ac:dyDescent="0.25">
      <c r="B25" s="217"/>
      <c r="C25" s="11" t="s">
        <v>33</v>
      </c>
      <c r="D25" s="12">
        <v>138</v>
      </c>
      <c r="E25" s="12">
        <v>52</v>
      </c>
      <c r="F25" s="13">
        <f t="shared" si="0"/>
        <v>37.681159420289859</v>
      </c>
      <c r="K25" s="72"/>
    </row>
    <row r="26" spans="2:12" x14ac:dyDescent="0.25">
      <c r="B26" s="217"/>
      <c r="C26" s="77" t="s">
        <v>100</v>
      </c>
      <c r="D26" s="78">
        <v>142</v>
      </c>
      <c r="E26" s="78">
        <v>141</v>
      </c>
      <c r="F26" s="79">
        <f>SUM(E26/D26*100)</f>
        <v>99.295774647887328</v>
      </c>
      <c r="K26" s="72"/>
    </row>
    <row r="27" spans="2:12" x14ac:dyDescent="0.25">
      <c r="B27" s="217"/>
      <c r="C27" s="77" t="s">
        <v>63</v>
      </c>
      <c r="D27" s="78">
        <v>3</v>
      </c>
      <c r="E27" s="78">
        <v>3</v>
      </c>
      <c r="F27" s="79">
        <f>SUM(E27/D27*100)</f>
        <v>100</v>
      </c>
      <c r="K27" s="72"/>
    </row>
    <row r="28" spans="2:12" x14ac:dyDescent="0.25">
      <c r="B28" s="217"/>
      <c r="C28" s="161" t="s">
        <v>34</v>
      </c>
      <c r="D28" s="125">
        <v>0</v>
      </c>
      <c r="E28" s="125">
        <v>0</v>
      </c>
      <c r="F28" s="126" t="e">
        <f>SUM(E28/D28*100)</f>
        <v>#DIV/0!</v>
      </c>
      <c r="K28" s="72"/>
    </row>
    <row r="29" spans="2:12" x14ac:dyDescent="0.25">
      <c r="B29" s="217"/>
      <c r="C29" s="124" t="s">
        <v>44</v>
      </c>
      <c r="D29" s="125">
        <v>0</v>
      </c>
      <c r="E29" s="125">
        <v>0</v>
      </c>
      <c r="F29" s="126" t="e">
        <f>SUM(E29/D29*100)</f>
        <v>#DIV/0!</v>
      </c>
      <c r="K29" s="72"/>
    </row>
    <row r="30" spans="2:12" ht="15" customHeight="1" x14ac:dyDescent="0.25">
      <c r="B30" s="217"/>
      <c r="C30" s="124" t="s">
        <v>45</v>
      </c>
      <c r="D30" s="125">
        <v>0</v>
      </c>
      <c r="E30" s="125">
        <v>0</v>
      </c>
      <c r="F30" s="126" t="e">
        <f>SUM(E30/D30*100)</f>
        <v>#DIV/0!</v>
      </c>
      <c r="K30" s="72"/>
    </row>
    <row r="31" spans="2:12" ht="28.5" customHeight="1" x14ac:dyDescent="0.25">
      <c r="B31" s="217"/>
      <c r="C31" s="42" t="s">
        <v>64</v>
      </c>
      <c r="D31" s="43">
        <v>2</v>
      </c>
      <c r="E31" s="60"/>
      <c r="F31" s="44" t="s">
        <v>56</v>
      </c>
      <c r="K31" s="72"/>
    </row>
    <row r="32" spans="2:12" ht="15.75" thickBot="1" x14ac:dyDescent="0.3">
      <c r="B32" s="208"/>
      <c r="C32" s="14" t="s">
        <v>35</v>
      </c>
      <c r="D32" s="15">
        <v>24</v>
      </c>
      <c r="E32" s="15">
        <v>4</v>
      </c>
      <c r="F32" s="16">
        <f t="shared" ref="F32:F44" si="1">SUM(E32/D32*100)</f>
        <v>16.666666666666664</v>
      </c>
      <c r="K32" s="72"/>
    </row>
    <row r="33" spans="2:11" ht="14.25" customHeight="1" thickTop="1" x14ac:dyDescent="0.25">
      <c r="B33" s="220" t="s">
        <v>67</v>
      </c>
      <c r="C33" s="221"/>
      <c r="D33" s="129">
        <v>52</v>
      </c>
      <c r="E33" s="129">
        <v>39</v>
      </c>
      <c r="F33" s="130">
        <f t="shared" si="1"/>
        <v>75</v>
      </c>
      <c r="K33" s="72"/>
    </row>
    <row r="34" spans="2:11" ht="15" customHeight="1" x14ac:dyDescent="0.25">
      <c r="B34" s="222" t="s">
        <v>65</v>
      </c>
      <c r="C34" s="223"/>
      <c r="D34" s="127">
        <v>23</v>
      </c>
      <c r="E34" s="127">
        <v>23</v>
      </c>
      <c r="F34" s="128">
        <f t="shared" si="1"/>
        <v>100</v>
      </c>
      <c r="K34" s="72"/>
    </row>
    <row r="35" spans="2:11" ht="16.5" customHeight="1" x14ac:dyDescent="0.25">
      <c r="B35" s="214" t="s">
        <v>55</v>
      </c>
      <c r="C35" s="215"/>
      <c r="D35" s="131">
        <v>828</v>
      </c>
      <c r="E35" s="131">
        <v>464</v>
      </c>
      <c r="F35" s="132">
        <f t="shared" si="1"/>
        <v>56.038647342995176</v>
      </c>
      <c r="K35" s="72"/>
    </row>
    <row r="36" spans="2:11" ht="16.5" customHeight="1" x14ac:dyDescent="0.25">
      <c r="B36" s="222" t="s">
        <v>66</v>
      </c>
      <c r="C36" s="223"/>
      <c r="D36" s="78">
        <v>0</v>
      </c>
      <c r="E36" s="78">
        <v>0</v>
      </c>
      <c r="F36" s="79" t="e">
        <f t="shared" si="1"/>
        <v>#DIV/0!</v>
      </c>
      <c r="K36" s="72"/>
    </row>
    <row r="37" spans="2:11" ht="15.75" customHeight="1" thickBot="1" x14ac:dyDescent="0.3">
      <c r="B37" s="232" t="s">
        <v>49</v>
      </c>
      <c r="C37" s="233"/>
      <c r="D37" s="133">
        <v>0</v>
      </c>
      <c r="E37" s="133">
        <v>0</v>
      </c>
      <c r="F37" s="134" t="e">
        <f t="shared" si="1"/>
        <v>#DIV/0!</v>
      </c>
      <c r="K37" s="72"/>
    </row>
    <row r="38" spans="2:11" ht="15" customHeight="1" thickTop="1" x14ac:dyDescent="0.25">
      <c r="B38" s="234" t="s">
        <v>36</v>
      </c>
      <c r="C38" s="235"/>
      <c r="D38" s="135">
        <v>44</v>
      </c>
      <c r="E38" s="135">
        <v>5</v>
      </c>
      <c r="F38" s="136">
        <f t="shared" si="1"/>
        <v>11.363636363636363</v>
      </c>
      <c r="K38" s="72"/>
    </row>
    <row r="39" spans="2:11" ht="17.25" customHeight="1" thickBot="1" x14ac:dyDescent="0.3">
      <c r="B39" s="236" t="s">
        <v>46</v>
      </c>
      <c r="C39" s="237"/>
      <c r="D39" s="29">
        <v>0</v>
      </c>
      <c r="E39" s="29">
        <v>0</v>
      </c>
      <c r="F39" s="30" t="e">
        <f t="shared" si="1"/>
        <v>#DIV/0!</v>
      </c>
      <c r="K39" s="72"/>
    </row>
    <row r="40" spans="2:11" ht="16.5" customHeight="1" thickTop="1" thickBot="1" x14ac:dyDescent="0.3">
      <c r="B40" s="238" t="s">
        <v>37</v>
      </c>
      <c r="C40" s="239"/>
      <c r="D40" s="137">
        <v>0</v>
      </c>
      <c r="E40" s="137">
        <v>0</v>
      </c>
      <c r="F40" s="138" t="e">
        <f t="shared" si="1"/>
        <v>#DIV/0!</v>
      </c>
      <c r="K40" s="72"/>
    </row>
    <row r="41" spans="2:11" ht="28.5" customHeight="1" thickTop="1" thickBot="1" x14ac:dyDescent="0.3">
      <c r="B41" s="242" t="s">
        <v>38</v>
      </c>
      <c r="C41" s="243"/>
      <c r="D41" s="120">
        <v>62</v>
      </c>
      <c r="E41" s="120">
        <v>37</v>
      </c>
      <c r="F41" s="121">
        <f t="shared" si="1"/>
        <v>59.677419354838712</v>
      </c>
      <c r="K41" s="72"/>
    </row>
    <row r="42" spans="2:11" ht="16.5" customHeight="1" thickBot="1" x14ac:dyDescent="0.3">
      <c r="B42" s="244" t="s">
        <v>39</v>
      </c>
      <c r="C42" s="245"/>
      <c r="D42" s="120">
        <v>1901</v>
      </c>
      <c r="E42" s="120">
        <v>844</v>
      </c>
      <c r="F42" s="121">
        <f t="shared" si="1"/>
        <v>44.397685428721722</v>
      </c>
      <c r="K42" s="72"/>
    </row>
    <row r="43" spans="2:11" ht="15.75" customHeight="1" thickBot="1" x14ac:dyDescent="0.3">
      <c r="B43" s="246" t="s">
        <v>40</v>
      </c>
      <c r="C43" s="247"/>
      <c r="D43" s="118">
        <v>970</v>
      </c>
      <c r="E43" s="118">
        <v>465</v>
      </c>
      <c r="F43" s="119">
        <f t="shared" si="1"/>
        <v>47.938144329896907</v>
      </c>
      <c r="K43" s="72"/>
    </row>
    <row r="44" spans="2:11" ht="18.75" customHeight="1" thickTop="1" x14ac:dyDescent="0.25">
      <c r="B44" s="248" t="s">
        <v>41</v>
      </c>
      <c r="C44" s="249"/>
      <c r="D44" s="25">
        <v>12</v>
      </c>
      <c r="E44" s="25">
        <v>11</v>
      </c>
      <c r="F44" s="26">
        <f t="shared" si="1"/>
        <v>91.666666666666657</v>
      </c>
      <c r="K44" s="72"/>
    </row>
    <row r="45" spans="2:11" ht="14.25" customHeight="1" x14ac:dyDescent="0.25">
      <c r="B45" s="226" t="s">
        <v>57</v>
      </c>
      <c r="C45" s="227"/>
      <c r="D45" s="39">
        <v>282</v>
      </c>
      <c r="E45" s="58"/>
      <c r="F45" s="41" t="s">
        <v>56</v>
      </c>
      <c r="K45" s="72"/>
    </row>
    <row r="46" spans="2:11" ht="13.5" customHeight="1" x14ac:dyDescent="0.25">
      <c r="B46" s="250" t="s">
        <v>42</v>
      </c>
      <c r="C46" s="251"/>
      <c r="D46" s="25">
        <v>66</v>
      </c>
      <c r="E46" s="25">
        <v>5</v>
      </c>
      <c r="F46" s="26">
        <f>SUM(E46/D46*100)</f>
        <v>7.5757575757575761</v>
      </c>
      <c r="K46" s="72"/>
    </row>
    <row r="47" spans="2:11" ht="15" customHeight="1" x14ac:dyDescent="0.25">
      <c r="B47" s="228" t="s">
        <v>58</v>
      </c>
      <c r="C47" s="229"/>
      <c r="D47" s="40">
        <v>93</v>
      </c>
      <c r="E47" s="59"/>
      <c r="F47" s="45" t="s">
        <v>56</v>
      </c>
      <c r="K47" s="72"/>
    </row>
    <row r="48" spans="2:11" ht="13.5" customHeight="1" thickBot="1" x14ac:dyDescent="0.3">
      <c r="B48" s="230" t="s">
        <v>43</v>
      </c>
      <c r="C48" s="231"/>
      <c r="D48" s="9">
        <v>1097</v>
      </c>
      <c r="E48" s="9">
        <v>244</v>
      </c>
      <c r="F48" s="10">
        <f>SUM(E48/D48*100)</f>
        <v>22.242479489516864</v>
      </c>
      <c r="K48" s="72"/>
    </row>
    <row r="49" spans="1:11" ht="10.5" customHeight="1" thickTop="1" x14ac:dyDescent="0.25">
      <c r="C49" s="2"/>
      <c r="D49" s="2"/>
      <c r="E49" s="2"/>
      <c r="F49" s="2"/>
      <c r="K49" s="72"/>
    </row>
    <row r="50" spans="1:11" ht="15.75" thickBot="1" x14ac:dyDescent="0.3">
      <c r="B50" s="3" t="s">
        <v>53</v>
      </c>
      <c r="K50" s="72"/>
    </row>
    <row r="51" spans="1:11" ht="15.75" thickBot="1" x14ac:dyDescent="0.3">
      <c r="B51" s="240" t="s">
        <v>69</v>
      </c>
      <c r="C51" s="241"/>
      <c r="D51" s="116">
        <f>SUM(D41:D43)</f>
        <v>2933</v>
      </c>
      <c r="E51" s="116">
        <f>SUM(E41:E43)</f>
        <v>1346</v>
      </c>
      <c r="F51" s="117">
        <f>SUM(E51/D51*100)</f>
        <v>45.891578588475959</v>
      </c>
      <c r="K51" s="72"/>
    </row>
    <row r="52" spans="1:11" ht="15.75" thickBot="1" x14ac:dyDescent="0.3">
      <c r="B52" s="3" t="s">
        <v>59</v>
      </c>
      <c r="K52" s="72"/>
    </row>
    <row r="53" spans="1:11" ht="15.75" thickBot="1" x14ac:dyDescent="0.3">
      <c r="B53" s="224" t="s">
        <v>60</v>
      </c>
      <c r="C53" s="225"/>
      <c r="D53" s="122">
        <f>SUM(D24,D26:D27,D34,D36)</f>
        <v>171</v>
      </c>
      <c r="E53" s="122">
        <f>SUM(E24,E26:E27,E34,E36)</f>
        <v>170</v>
      </c>
      <c r="F53" s="123">
        <f>SUM(E53/D53*100)</f>
        <v>99.415204678362571</v>
      </c>
      <c r="K53" s="72"/>
    </row>
    <row r="54" spans="1:11" ht="15.75" thickBot="1" x14ac:dyDescent="0.3">
      <c r="B54" s="224" t="s">
        <v>68</v>
      </c>
      <c r="C54" s="225"/>
      <c r="D54" s="122">
        <f>SUM(D24,D26:D27)</f>
        <v>148</v>
      </c>
      <c r="E54" s="122">
        <f>SUM(E24,E26:E27)</f>
        <v>147</v>
      </c>
      <c r="F54" s="123">
        <f>SUM(E54/D54*100)</f>
        <v>99.324324324324323</v>
      </c>
      <c r="K54" s="72"/>
    </row>
    <row r="55" spans="1:11" ht="13.5" customHeight="1" x14ac:dyDescent="0.25">
      <c r="A55" s="51"/>
      <c r="B55" s="53" t="s">
        <v>102</v>
      </c>
      <c r="C55" s="53"/>
      <c r="K55" s="72"/>
    </row>
    <row r="56" spans="1:11" ht="14.25" customHeight="1" x14ac:dyDescent="0.25">
      <c r="A56" s="51"/>
      <c r="B56" s="52" t="s">
        <v>72</v>
      </c>
      <c r="C56" s="53" t="s">
        <v>91</v>
      </c>
      <c r="K56" s="72"/>
    </row>
    <row r="57" spans="1:11" ht="13.5" customHeight="1" x14ac:dyDescent="0.25">
      <c r="A57" s="51"/>
      <c r="B57" s="52">
        <v>2</v>
      </c>
      <c r="C57" s="53" t="s">
        <v>92</v>
      </c>
      <c r="K57" s="72"/>
    </row>
    <row r="58" spans="1:11" ht="12.75" customHeight="1" x14ac:dyDescent="0.25">
      <c r="A58" s="51"/>
      <c r="B58" s="52">
        <v>3</v>
      </c>
      <c r="C58" s="53" t="s">
        <v>93</v>
      </c>
      <c r="K58" s="72"/>
    </row>
    <row r="59" spans="1:11" ht="13.5" customHeight="1" x14ac:dyDescent="0.25">
      <c r="A59" s="51"/>
      <c r="B59" s="52">
        <v>4</v>
      </c>
      <c r="C59" s="53" t="s">
        <v>94</v>
      </c>
      <c r="K59" s="72"/>
    </row>
    <row r="60" spans="1:11" ht="15" customHeight="1" x14ac:dyDescent="0.25">
      <c r="A60" s="51"/>
      <c r="B60" s="52">
        <v>5</v>
      </c>
      <c r="C60" s="53" t="s">
        <v>95</v>
      </c>
      <c r="K60" s="72"/>
    </row>
    <row r="61" spans="1:11" ht="12.75" customHeight="1" x14ac:dyDescent="0.25">
      <c r="A61" s="51"/>
      <c r="B61" s="53"/>
      <c r="C61" s="53" t="s">
        <v>96</v>
      </c>
      <c r="K61" s="72"/>
    </row>
    <row r="62" spans="1:11" ht="12.75" customHeight="1" x14ac:dyDescent="0.25">
      <c r="A62" s="51"/>
      <c r="B62" s="53"/>
      <c r="C62" s="53" t="s">
        <v>78</v>
      </c>
    </row>
    <row r="63" spans="1:11" ht="13.5" customHeight="1" x14ac:dyDescent="0.25">
      <c r="B63" s="51"/>
      <c r="C63" s="111" t="s">
        <v>97</v>
      </c>
    </row>
    <row r="64" spans="1:11" x14ac:dyDescent="0.25">
      <c r="C64" s="2"/>
    </row>
  </sheetData>
  <mergeCells count="29">
    <mergeCell ref="B54:C54"/>
    <mergeCell ref="B36:C36"/>
    <mergeCell ref="B45:C45"/>
    <mergeCell ref="B47:C47"/>
    <mergeCell ref="B53:C53"/>
    <mergeCell ref="B48:C48"/>
    <mergeCell ref="B37:C37"/>
    <mergeCell ref="B38:C38"/>
    <mergeCell ref="B39:C39"/>
    <mergeCell ref="B40:C40"/>
    <mergeCell ref="B51:C51"/>
    <mergeCell ref="B41:C41"/>
    <mergeCell ref="B42:C42"/>
    <mergeCell ref="B43:C43"/>
    <mergeCell ref="B44:C44"/>
    <mergeCell ref="B46:C46"/>
    <mergeCell ref="B35:C35"/>
    <mergeCell ref="B18:B19"/>
    <mergeCell ref="B20:C20"/>
    <mergeCell ref="B21:B32"/>
    <mergeCell ref="B33:C33"/>
    <mergeCell ref="B34:C34"/>
    <mergeCell ref="B5:C5"/>
    <mergeCell ref="B16:C16"/>
    <mergeCell ref="B17:C17"/>
    <mergeCell ref="B6:C6"/>
    <mergeCell ref="B7:B8"/>
    <mergeCell ref="B9:B14"/>
    <mergeCell ref="B15:C15"/>
  </mergeCells>
  <printOptions verticalCentered="1"/>
  <pageMargins left="0" right="0" top="0" bottom="0" header="0" footer="0"/>
  <pageSetup paperSize="9" scale="80" fitToWidth="0" orientation="portrait" r:id="rId1"/>
  <ignoredErrors>
    <ignoredError sqref="B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B1:I61"/>
  <sheetViews>
    <sheetView zoomScale="110" zoomScaleNormal="110" workbookViewId="0">
      <selection activeCell="B1" sqref="B1"/>
    </sheetView>
  </sheetViews>
  <sheetFormatPr defaultRowHeight="15" x14ac:dyDescent="0.25"/>
  <cols>
    <col min="1" max="1" width="2.42578125" style="69" customWidth="1"/>
    <col min="2" max="2" width="3.28515625" style="69" customWidth="1"/>
    <col min="3" max="3" width="83.7109375" style="69" customWidth="1"/>
    <col min="4" max="4" width="15" style="69" customWidth="1"/>
    <col min="5" max="5" width="12.7109375" style="69" customWidth="1"/>
    <col min="6" max="6" width="9.28515625" style="69" customWidth="1"/>
    <col min="7" max="7" width="3.85546875" style="69" customWidth="1"/>
    <col min="8" max="8" width="7.7109375" style="69" customWidth="1"/>
    <col min="9" max="9" width="5.5703125" style="69" customWidth="1"/>
    <col min="10" max="16384" width="9.140625" style="69"/>
  </cols>
  <sheetData>
    <row r="1" spans="2:9" x14ac:dyDescent="0.25">
      <c r="B1" s="3" t="s">
        <v>75</v>
      </c>
      <c r="C1" s="2"/>
      <c r="D1" s="2"/>
      <c r="E1" s="2"/>
      <c r="F1" s="2"/>
    </row>
    <row r="2" spans="2:9" ht="15.75" thickBot="1" x14ac:dyDescent="0.3">
      <c r="B2" s="3" t="s">
        <v>84</v>
      </c>
      <c r="C2" s="2"/>
      <c r="D2" s="2"/>
      <c r="E2" s="2"/>
      <c r="F2" s="2"/>
    </row>
    <row r="3" spans="2:9" ht="62.25" customHeight="1" thickTop="1" x14ac:dyDescent="0.25">
      <c r="B3" s="199" t="s">
        <v>12</v>
      </c>
      <c r="C3" s="200"/>
      <c r="D3" s="186" t="s">
        <v>82</v>
      </c>
      <c r="E3" s="187" t="s">
        <v>48</v>
      </c>
      <c r="F3" s="188" t="s">
        <v>90</v>
      </c>
    </row>
    <row r="4" spans="2:9" ht="18.75" customHeight="1" thickBot="1" x14ac:dyDescent="0.3">
      <c r="B4" s="205" t="s">
        <v>50</v>
      </c>
      <c r="C4" s="206"/>
      <c r="D4" s="4">
        <v>7936</v>
      </c>
      <c r="E4" s="4">
        <v>3147</v>
      </c>
      <c r="F4" s="5">
        <f>SUM(E4/D4*100)</f>
        <v>39.654737903225808</v>
      </c>
      <c r="H4" s="70">
        <f>SUM(D5:D6)</f>
        <v>7936</v>
      </c>
      <c r="I4" s="70">
        <f>SUM(E5:E6)</f>
        <v>3147</v>
      </c>
    </row>
    <row r="5" spans="2:9" ht="15.75" thickTop="1" x14ac:dyDescent="0.25">
      <c r="B5" s="207"/>
      <c r="C5" s="6" t="s">
        <v>17</v>
      </c>
      <c r="D5" s="7">
        <v>1489</v>
      </c>
      <c r="E5" s="7">
        <v>1075</v>
      </c>
      <c r="F5" s="8">
        <f>SUM(E5/D5*100)</f>
        <v>72.19610476830087</v>
      </c>
      <c r="H5" s="72"/>
      <c r="I5" s="72"/>
    </row>
    <row r="6" spans="2:9" ht="15.75" thickBot="1" x14ac:dyDescent="0.3">
      <c r="B6" s="208"/>
      <c r="C6" s="68" t="s">
        <v>18</v>
      </c>
      <c r="D6" s="9">
        <v>6447</v>
      </c>
      <c r="E6" s="9">
        <v>2072</v>
      </c>
      <c r="F6" s="10">
        <f>SUM(E6/D6*100)</f>
        <v>32.138979370249729</v>
      </c>
      <c r="H6" s="71"/>
      <c r="I6" s="71"/>
    </row>
    <row r="7" spans="2:9" ht="15.75" customHeight="1" thickTop="1" x14ac:dyDescent="0.25">
      <c r="B7" s="209" t="s">
        <v>51</v>
      </c>
      <c r="C7" s="6" t="s">
        <v>19</v>
      </c>
      <c r="D7" s="7">
        <v>4</v>
      </c>
      <c r="E7" s="7">
        <v>0</v>
      </c>
      <c r="F7" s="8">
        <f t="shared" ref="F7:F28" si="0">SUM(E7/D7*100)</f>
        <v>0</v>
      </c>
      <c r="H7" s="71"/>
      <c r="I7" s="71"/>
    </row>
    <row r="8" spans="2:9" x14ac:dyDescent="0.25">
      <c r="B8" s="210"/>
      <c r="C8" s="11" t="s">
        <v>20</v>
      </c>
      <c r="D8" s="12">
        <v>62</v>
      </c>
      <c r="E8" s="12">
        <v>11</v>
      </c>
      <c r="F8" s="13">
        <f t="shared" si="0"/>
        <v>17.741935483870968</v>
      </c>
      <c r="H8" s="71"/>
      <c r="I8" s="71"/>
    </row>
    <row r="9" spans="2:9" x14ac:dyDescent="0.25">
      <c r="B9" s="210"/>
      <c r="C9" s="11" t="s">
        <v>21</v>
      </c>
      <c r="D9" s="12">
        <v>364</v>
      </c>
      <c r="E9" s="12">
        <v>179</v>
      </c>
      <c r="F9" s="13">
        <f t="shared" si="0"/>
        <v>49.175824175824175</v>
      </c>
      <c r="H9" s="71"/>
      <c r="I9" s="71"/>
    </row>
    <row r="10" spans="2:9" x14ac:dyDescent="0.25">
      <c r="B10" s="210"/>
      <c r="C10" s="11" t="s">
        <v>22</v>
      </c>
      <c r="D10" s="12">
        <v>0</v>
      </c>
      <c r="E10" s="12">
        <v>0</v>
      </c>
      <c r="F10" s="13" t="e">
        <f t="shared" si="0"/>
        <v>#DIV/0!</v>
      </c>
      <c r="H10" s="71"/>
      <c r="I10" s="71"/>
    </row>
    <row r="11" spans="2:9" x14ac:dyDescent="0.25">
      <c r="B11" s="210"/>
      <c r="C11" s="11" t="s">
        <v>23</v>
      </c>
      <c r="D11" s="12">
        <v>9</v>
      </c>
      <c r="E11" s="12">
        <v>8</v>
      </c>
      <c r="F11" s="13">
        <f t="shared" si="0"/>
        <v>88.888888888888886</v>
      </c>
      <c r="H11" s="71"/>
      <c r="I11" s="71"/>
    </row>
    <row r="12" spans="2:9" ht="15.75" thickBot="1" x14ac:dyDescent="0.3">
      <c r="B12" s="211"/>
      <c r="C12" s="14" t="s">
        <v>24</v>
      </c>
      <c r="D12" s="15">
        <v>61</v>
      </c>
      <c r="E12" s="15">
        <v>6</v>
      </c>
      <c r="F12" s="16">
        <f t="shared" si="0"/>
        <v>9.8360655737704921</v>
      </c>
      <c r="H12" s="71"/>
      <c r="I12" s="71"/>
    </row>
    <row r="13" spans="2:9" ht="22.5" customHeight="1" thickTop="1" x14ac:dyDescent="0.25">
      <c r="B13" s="212" t="s">
        <v>52</v>
      </c>
      <c r="C13" s="213"/>
      <c r="D13" s="17">
        <v>6764</v>
      </c>
      <c r="E13" s="17">
        <v>2623</v>
      </c>
      <c r="F13" s="18">
        <f t="shared" si="0"/>
        <v>38.778829095209929</v>
      </c>
      <c r="H13" s="72"/>
      <c r="I13" s="72"/>
    </row>
    <row r="14" spans="2:9" ht="21.75" customHeight="1" thickBot="1" x14ac:dyDescent="0.3">
      <c r="B14" s="252" t="s">
        <v>25</v>
      </c>
      <c r="C14" s="253"/>
      <c r="D14" s="137">
        <v>4179</v>
      </c>
      <c r="E14" s="137">
        <v>1597</v>
      </c>
      <c r="F14" s="138">
        <f t="shared" si="0"/>
        <v>38.214883943527163</v>
      </c>
      <c r="H14" s="70">
        <f>SUM(D15,D18)</f>
        <v>4179</v>
      </c>
      <c r="I14" s="70">
        <f>SUM(E15,E18)</f>
        <v>1597</v>
      </c>
    </row>
    <row r="15" spans="2:9" ht="16.5" customHeight="1" thickTop="1" thickBot="1" x14ac:dyDescent="0.3">
      <c r="B15" s="203" t="s">
        <v>26</v>
      </c>
      <c r="C15" s="204"/>
      <c r="D15" s="19">
        <v>3404</v>
      </c>
      <c r="E15" s="19">
        <v>1343</v>
      </c>
      <c r="F15" s="20">
        <f t="shared" si="0"/>
        <v>39.453584018801408</v>
      </c>
    </row>
    <row r="16" spans="2:9" x14ac:dyDescent="0.25">
      <c r="B16" s="216"/>
      <c r="C16" s="21" t="s">
        <v>27</v>
      </c>
      <c r="D16" s="22">
        <v>56</v>
      </c>
      <c r="E16" s="22">
        <v>16</v>
      </c>
      <c r="F16" s="23">
        <f t="shared" si="0"/>
        <v>28.571428571428569</v>
      </c>
    </row>
    <row r="17" spans="2:6" ht="15.75" thickBot="1" x14ac:dyDescent="0.3">
      <c r="B17" s="217"/>
      <c r="C17" s="24" t="s">
        <v>28</v>
      </c>
      <c r="D17" s="25">
        <v>351</v>
      </c>
      <c r="E17" s="25">
        <v>150</v>
      </c>
      <c r="F17" s="26">
        <f t="shared" si="0"/>
        <v>42.735042735042732</v>
      </c>
    </row>
    <row r="18" spans="2:6" ht="15.75" customHeight="1" thickBot="1" x14ac:dyDescent="0.3">
      <c r="B18" s="218" t="s">
        <v>29</v>
      </c>
      <c r="C18" s="219"/>
      <c r="D18" s="27">
        <v>775</v>
      </c>
      <c r="E18" s="27">
        <v>254</v>
      </c>
      <c r="F18" s="28">
        <f t="shared" si="0"/>
        <v>32.774193548387096</v>
      </c>
    </row>
    <row r="19" spans="2:6" x14ac:dyDescent="0.25">
      <c r="B19" s="216"/>
      <c r="C19" s="21" t="s">
        <v>30</v>
      </c>
      <c r="D19" s="22">
        <v>288</v>
      </c>
      <c r="E19" s="22">
        <v>75</v>
      </c>
      <c r="F19" s="23">
        <f t="shared" si="0"/>
        <v>26.041666666666668</v>
      </c>
    </row>
    <row r="20" spans="2:6" x14ac:dyDescent="0.25">
      <c r="B20" s="217"/>
      <c r="C20" s="11" t="s">
        <v>31</v>
      </c>
      <c r="D20" s="12">
        <v>306</v>
      </c>
      <c r="E20" s="12">
        <v>68</v>
      </c>
      <c r="F20" s="13">
        <f t="shared" si="0"/>
        <v>22.222222222222221</v>
      </c>
    </row>
    <row r="21" spans="2:6" x14ac:dyDescent="0.25">
      <c r="B21" s="217"/>
      <c r="C21" s="11" t="s">
        <v>32</v>
      </c>
      <c r="D21" s="12">
        <v>28</v>
      </c>
      <c r="E21" s="12">
        <v>13</v>
      </c>
      <c r="F21" s="13">
        <f t="shared" si="0"/>
        <v>46.428571428571431</v>
      </c>
    </row>
    <row r="22" spans="2:6" x14ac:dyDescent="0.25">
      <c r="B22" s="217"/>
      <c r="C22" s="77" t="s">
        <v>61</v>
      </c>
      <c r="D22" s="78">
        <v>3</v>
      </c>
      <c r="E22" s="78">
        <v>3</v>
      </c>
      <c r="F22" s="79">
        <f t="shared" si="0"/>
        <v>100</v>
      </c>
    </row>
    <row r="23" spans="2:6" x14ac:dyDescent="0.25">
      <c r="B23" s="217"/>
      <c r="C23" s="11" t="s">
        <v>33</v>
      </c>
      <c r="D23" s="12">
        <v>54</v>
      </c>
      <c r="E23" s="12">
        <v>14</v>
      </c>
      <c r="F23" s="13">
        <f t="shared" si="0"/>
        <v>25.925925925925924</v>
      </c>
    </row>
    <row r="24" spans="2:6" ht="16.5" customHeight="1" x14ac:dyDescent="0.25">
      <c r="B24" s="217"/>
      <c r="C24" s="77" t="s">
        <v>62</v>
      </c>
      <c r="D24" s="78">
        <v>81</v>
      </c>
      <c r="E24" s="78">
        <v>80</v>
      </c>
      <c r="F24" s="79">
        <f t="shared" si="0"/>
        <v>98.76543209876543</v>
      </c>
    </row>
    <row r="25" spans="2:6" ht="15.75" customHeight="1" x14ac:dyDescent="0.25">
      <c r="B25" s="217"/>
      <c r="C25" s="77" t="s">
        <v>63</v>
      </c>
      <c r="D25" s="78">
        <v>0</v>
      </c>
      <c r="E25" s="78">
        <v>0</v>
      </c>
      <c r="F25" s="79" t="e">
        <f t="shared" si="0"/>
        <v>#DIV/0!</v>
      </c>
    </row>
    <row r="26" spans="2:6" x14ac:dyDescent="0.25">
      <c r="B26" s="217"/>
      <c r="C26" s="161" t="s">
        <v>34</v>
      </c>
      <c r="D26" s="162">
        <v>0</v>
      </c>
      <c r="E26" s="162">
        <v>0</v>
      </c>
      <c r="F26" s="163" t="e">
        <f t="shared" si="0"/>
        <v>#DIV/0!</v>
      </c>
    </row>
    <row r="27" spans="2:6" ht="17.25" customHeight="1" x14ac:dyDescent="0.25">
      <c r="B27" s="217"/>
      <c r="C27" s="161" t="s">
        <v>44</v>
      </c>
      <c r="D27" s="162">
        <v>0</v>
      </c>
      <c r="E27" s="162">
        <v>0</v>
      </c>
      <c r="F27" s="163" t="e">
        <f t="shared" si="0"/>
        <v>#DIV/0!</v>
      </c>
    </row>
    <row r="28" spans="2:6" ht="16.5" customHeight="1" x14ac:dyDescent="0.25">
      <c r="B28" s="217"/>
      <c r="C28" s="161" t="s">
        <v>45</v>
      </c>
      <c r="D28" s="162">
        <v>0</v>
      </c>
      <c r="E28" s="162">
        <v>0</v>
      </c>
      <c r="F28" s="163" t="e">
        <f t="shared" si="0"/>
        <v>#DIV/0!</v>
      </c>
    </row>
    <row r="29" spans="2:6" ht="32.25" customHeight="1" x14ac:dyDescent="0.25">
      <c r="B29" s="217"/>
      <c r="C29" s="42" t="s">
        <v>64</v>
      </c>
      <c r="D29" s="43">
        <v>0</v>
      </c>
      <c r="E29" s="60"/>
      <c r="F29" s="44" t="s">
        <v>56</v>
      </c>
    </row>
    <row r="30" spans="2:6" ht="18.75" customHeight="1" thickBot="1" x14ac:dyDescent="0.3">
      <c r="B30" s="208"/>
      <c r="C30" s="14" t="s">
        <v>35</v>
      </c>
      <c r="D30" s="15">
        <v>18</v>
      </c>
      <c r="E30" s="15">
        <v>4</v>
      </c>
      <c r="F30" s="16">
        <f t="shared" ref="F30:F42" si="1">SUM(E30/D30*100)</f>
        <v>22.222222222222221</v>
      </c>
    </row>
    <row r="31" spans="2:6" ht="16.5" customHeight="1" thickTop="1" x14ac:dyDescent="0.25">
      <c r="B31" s="220" t="s">
        <v>67</v>
      </c>
      <c r="C31" s="221"/>
      <c r="D31" s="129">
        <v>9</v>
      </c>
      <c r="E31" s="129">
        <v>9</v>
      </c>
      <c r="F31" s="130">
        <f t="shared" si="1"/>
        <v>100</v>
      </c>
    </row>
    <row r="32" spans="2:6" ht="17.25" customHeight="1" x14ac:dyDescent="0.25">
      <c r="B32" s="222" t="s">
        <v>65</v>
      </c>
      <c r="C32" s="223"/>
      <c r="D32" s="127">
        <v>2</v>
      </c>
      <c r="E32" s="127">
        <v>2</v>
      </c>
      <c r="F32" s="128">
        <f t="shared" si="1"/>
        <v>100</v>
      </c>
    </row>
    <row r="33" spans="2:6" ht="18" customHeight="1" x14ac:dyDescent="0.25">
      <c r="B33" s="214" t="s">
        <v>55</v>
      </c>
      <c r="C33" s="215"/>
      <c r="D33" s="131">
        <v>605</v>
      </c>
      <c r="E33" s="131">
        <v>303</v>
      </c>
      <c r="F33" s="132">
        <f t="shared" si="1"/>
        <v>50.082644628099175</v>
      </c>
    </row>
    <row r="34" spans="2:6" ht="19.5" customHeight="1" x14ac:dyDescent="0.25">
      <c r="B34" s="222" t="s">
        <v>66</v>
      </c>
      <c r="C34" s="223"/>
      <c r="D34" s="78">
        <v>0</v>
      </c>
      <c r="E34" s="78">
        <v>0</v>
      </c>
      <c r="F34" s="79" t="e">
        <f t="shared" si="1"/>
        <v>#DIV/0!</v>
      </c>
    </row>
    <row r="35" spans="2:6" ht="18" customHeight="1" thickBot="1" x14ac:dyDescent="0.3">
      <c r="B35" s="232" t="s">
        <v>49</v>
      </c>
      <c r="C35" s="233"/>
      <c r="D35" s="133">
        <v>0</v>
      </c>
      <c r="E35" s="133">
        <v>0</v>
      </c>
      <c r="F35" s="134" t="e">
        <f t="shared" si="1"/>
        <v>#DIV/0!</v>
      </c>
    </row>
    <row r="36" spans="2:6" ht="17.25" customHeight="1" thickTop="1" x14ac:dyDescent="0.25">
      <c r="B36" s="234" t="s">
        <v>36</v>
      </c>
      <c r="C36" s="235"/>
      <c r="D36" s="135">
        <v>24</v>
      </c>
      <c r="E36" s="135">
        <v>3</v>
      </c>
      <c r="F36" s="136">
        <f t="shared" si="1"/>
        <v>12.5</v>
      </c>
    </row>
    <row r="37" spans="2:6" ht="18" customHeight="1" thickBot="1" x14ac:dyDescent="0.3">
      <c r="B37" s="236" t="s">
        <v>46</v>
      </c>
      <c r="C37" s="237"/>
      <c r="D37" s="29">
        <v>0</v>
      </c>
      <c r="E37" s="29">
        <v>0</v>
      </c>
      <c r="F37" s="30" t="e">
        <f t="shared" si="1"/>
        <v>#DIV/0!</v>
      </c>
    </row>
    <row r="38" spans="2:6" ht="16.5" customHeight="1" thickTop="1" thickBot="1" x14ac:dyDescent="0.3">
      <c r="B38" s="238" t="s">
        <v>37</v>
      </c>
      <c r="C38" s="239"/>
      <c r="D38" s="137">
        <v>0</v>
      </c>
      <c r="E38" s="137">
        <v>0</v>
      </c>
      <c r="F38" s="138" t="e">
        <f t="shared" si="1"/>
        <v>#DIV/0!</v>
      </c>
    </row>
    <row r="39" spans="2:6" ht="32.25" customHeight="1" thickTop="1" thickBot="1" x14ac:dyDescent="0.3">
      <c r="B39" s="255" t="s">
        <v>38</v>
      </c>
      <c r="C39" s="256"/>
      <c r="D39" s="153">
        <v>19</v>
      </c>
      <c r="E39" s="153">
        <v>14</v>
      </c>
      <c r="F39" s="154">
        <f t="shared" si="1"/>
        <v>73.68421052631578</v>
      </c>
    </row>
    <row r="40" spans="2:6" ht="15.75" customHeight="1" thickBot="1" x14ac:dyDescent="0.3">
      <c r="B40" s="254" t="s">
        <v>39</v>
      </c>
      <c r="C40" s="241"/>
      <c r="D40" s="153">
        <v>676</v>
      </c>
      <c r="E40" s="153">
        <v>308</v>
      </c>
      <c r="F40" s="154">
        <f t="shared" si="1"/>
        <v>45.562130177514796</v>
      </c>
    </row>
    <row r="41" spans="2:6" ht="15.75" customHeight="1" thickBot="1" x14ac:dyDescent="0.3">
      <c r="B41" s="257" t="s">
        <v>40</v>
      </c>
      <c r="C41" s="258"/>
      <c r="D41" s="155">
        <v>529</v>
      </c>
      <c r="E41" s="155">
        <v>245</v>
      </c>
      <c r="F41" s="156">
        <f t="shared" si="1"/>
        <v>46.313799621928162</v>
      </c>
    </row>
    <row r="42" spans="2:6" ht="15.75" customHeight="1" thickTop="1" x14ac:dyDescent="0.25">
      <c r="B42" s="248" t="s">
        <v>41</v>
      </c>
      <c r="C42" s="249"/>
      <c r="D42" s="25">
        <v>4</v>
      </c>
      <c r="E42" s="25">
        <v>4</v>
      </c>
      <c r="F42" s="26">
        <f t="shared" si="1"/>
        <v>100</v>
      </c>
    </row>
    <row r="43" spans="2:6" ht="15" customHeight="1" x14ac:dyDescent="0.25">
      <c r="B43" s="226" t="s">
        <v>57</v>
      </c>
      <c r="C43" s="227"/>
      <c r="D43" s="39">
        <v>119</v>
      </c>
      <c r="E43" s="58"/>
      <c r="F43" s="41" t="s">
        <v>56</v>
      </c>
    </row>
    <row r="44" spans="2:6" ht="15" customHeight="1" x14ac:dyDescent="0.25">
      <c r="B44" s="250" t="s">
        <v>42</v>
      </c>
      <c r="C44" s="251"/>
      <c r="D44" s="25">
        <v>27</v>
      </c>
      <c r="E44" s="25">
        <v>2</v>
      </c>
      <c r="F44" s="26">
        <f>SUM(E44/D44*100)</f>
        <v>7.4074074074074066</v>
      </c>
    </row>
    <row r="45" spans="2:6" ht="15" customHeight="1" x14ac:dyDescent="0.25">
      <c r="B45" s="228" t="s">
        <v>58</v>
      </c>
      <c r="C45" s="229"/>
      <c r="D45" s="40">
        <v>51</v>
      </c>
      <c r="E45" s="59"/>
      <c r="F45" s="45" t="s">
        <v>56</v>
      </c>
    </row>
    <row r="46" spans="2:6" ht="15.75" customHeight="1" thickBot="1" x14ac:dyDescent="0.3">
      <c r="B46" s="230" t="s">
        <v>43</v>
      </c>
      <c r="C46" s="231"/>
      <c r="D46" s="9">
        <v>522</v>
      </c>
      <c r="E46" s="9">
        <v>138</v>
      </c>
      <c r="F46" s="10">
        <f>SUM(E46/D46*100)</f>
        <v>26.436781609195403</v>
      </c>
    </row>
    <row r="47" spans="2:6" ht="11.25" customHeight="1" thickTop="1" x14ac:dyDescent="0.25">
      <c r="C47" s="2"/>
      <c r="D47" s="2"/>
      <c r="E47" s="2"/>
      <c r="F47" s="2"/>
    </row>
    <row r="48" spans="2:6" ht="15.75" thickBot="1" x14ac:dyDescent="0.3">
      <c r="B48" s="3" t="s">
        <v>53</v>
      </c>
    </row>
    <row r="49" spans="2:6" ht="15.75" thickBot="1" x14ac:dyDescent="0.3">
      <c r="B49" s="240" t="s">
        <v>69</v>
      </c>
      <c r="C49" s="241"/>
      <c r="D49" s="150">
        <f>SUM(D39:D41)</f>
        <v>1224</v>
      </c>
      <c r="E49" s="150">
        <f>SUM(E39:E41)</f>
        <v>567</v>
      </c>
      <c r="F49" s="151">
        <f>SUM(E49/D49*100)</f>
        <v>46.32352941176471</v>
      </c>
    </row>
    <row r="50" spans="2:6" ht="15.75" thickBot="1" x14ac:dyDescent="0.3">
      <c r="B50" s="3" t="s">
        <v>59</v>
      </c>
    </row>
    <row r="51" spans="2:6" ht="15.75" customHeight="1" thickBot="1" x14ac:dyDescent="0.3">
      <c r="B51" s="224" t="s">
        <v>60</v>
      </c>
      <c r="C51" s="225"/>
      <c r="D51" s="122">
        <f>SUM(D22,D24:D25,D32,D34)</f>
        <v>86</v>
      </c>
      <c r="E51" s="122">
        <f>SUM(E22,E24:E25,E32,E34)</f>
        <v>85</v>
      </c>
      <c r="F51" s="123">
        <f>SUM(E51/D51*100)</f>
        <v>98.837209302325576</v>
      </c>
    </row>
    <row r="52" spans="2:6" ht="15.75" customHeight="1" thickBot="1" x14ac:dyDescent="0.3">
      <c r="B52" s="224" t="s">
        <v>68</v>
      </c>
      <c r="C52" s="225"/>
      <c r="D52" s="122">
        <f>SUM(D22,D24:D25)</f>
        <v>84</v>
      </c>
      <c r="E52" s="122">
        <f>SUM(E22,E24:E25)</f>
        <v>83</v>
      </c>
      <c r="F52" s="123">
        <f>SUM(E52/D52*100)</f>
        <v>98.80952380952381</v>
      </c>
    </row>
    <row r="53" spans="2:6" x14ac:dyDescent="0.25">
      <c r="B53" s="51" t="str">
        <f>T('A-I b.ogół. i do 30r.ż.'!B55)</f>
        <v>*      Liczby zawarte w zestawieniu - w okresie styczeń - luty 2024 r.</v>
      </c>
      <c r="C53" s="51"/>
    </row>
    <row r="54" spans="2:6" x14ac:dyDescent="0.25">
      <c r="B54" s="52" t="s">
        <v>72</v>
      </c>
      <c r="C54" s="51" t="s">
        <v>98</v>
      </c>
    </row>
    <row r="55" spans="2:6" x14ac:dyDescent="0.25">
      <c r="B55" s="52">
        <v>2</v>
      </c>
      <c r="C55" s="51" t="s">
        <v>92</v>
      </c>
    </row>
    <row r="56" spans="2:6" x14ac:dyDescent="0.25">
      <c r="B56" s="52">
        <v>3</v>
      </c>
      <c r="C56" s="51" t="s">
        <v>93</v>
      </c>
    </row>
    <row r="57" spans="2:6" x14ac:dyDescent="0.25">
      <c r="B57" s="52">
        <v>4</v>
      </c>
      <c r="C57" s="51" t="s">
        <v>94</v>
      </c>
    </row>
    <row r="58" spans="2:6" x14ac:dyDescent="0.25">
      <c r="B58" s="52">
        <v>5</v>
      </c>
      <c r="C58" s="51" t="s">
        <v>95</v>
      </c>
    </row>
    <row r="59" spans="2:6" x14ac:dyDescent="0.25">
      <c r="B59" s="51"/>
      <c r="C59" s="53" t="s">
        <v>96</v>
      </c>
    </row>
    <row r="60" spans="2:6" x14ac:dyDescent="0.25">
      <c r="B60" s="51"/>
      <c r="C60" s="53" t="s">
        <v>78</v>
      </c>
    </row>
    <row r="61" spans="2:6" ht="15" customHeight="1" x14ac:dyDescent="0.25">
      <c r="B61" s="2"/>
      <c r="C61" s="111" t="s">
        <v>97</v>
      </c>
    </row>
  </sheetData>
  <mergeCells count="29">
    <mergeCell ref="B49:C49"/>
    <mergeCell ref="B51:C51"/>
    <mergeCell ref="B52:C52"/>
    <mergeCell ref="B41:C41"/>
    <mergeCell ref="B42:C42"/>
    <mergeCell ref="B43:C43"/>
    <mergeCell ref="B44:C44"/>
    <mergeCell ref="B45:C45"/>
    <mergeCell ref="B19:B30"/>
    <mergeCell ref="B40:C40"/>
    <mergeCell ref="B38:C38"/>
    <mergeCell ref="B39:C39"/>
    <mergeCell ref="B46:C46"/>
    <mergeCell ref="B3:C3"/>
    <mergeCell ref="B34:C34"/>
    <mergeCell ref="B35:C35"/>
    <mergeCell ref="B36:C36"/>
    <mergeCell ref="B37:C37"/>
    <mergeCell ref="B33:C33"/>
    <mergeCell ref="B31:C31"/>
    <mergeCell ref="B4:C4"/>
    <mergeCell ref="B5:B6"/>
    <mergeCell ref="B7:B12"/>
    <mergeCell ref="B32:C32"/>
    <mergeCell ref="B15:C15"/>
    <mergeCell ref="B16:B17"/>
    <mergeCell ref="B13:C13"/>
    <mergeCell ref="B14:C14"/>
    <mergeCell ref="B18:C18"/>
  </mergeCells>
  <printOptions horizontalCentered="1" verticalCentered="1"/>
  <pageMargins left="0" right="0" top="0" bottom="0" header="0" footer="0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  <pageSetUpPr fitToPage="1"/>
  </sheetPr>
  <dimension ref="B1:Q62"/>
  <sheetViews>
    <sheetView zoomScale="110" zoomScaleNormal="110" workbookViewId="0">
      <selection activeCell="B1" sqref="B1"/>
    </sheetView>
  </sheetViews>
  <sheetFormatPr defaultRowHeight="12.75" x14ac:dyDescent="0.2"/>
  <cols>
    <col min="1" max="1" width="1.85546875" style="74" customWidth="1"/>
    <col min="2" max="2" width="3" style="74" customWidth="1"/>
    <col min="3" max="3" width="81.5703125" style="74" customWidth="1"/>
    <col min="4" max="5" width="6.42578125" style="74" customWidth="1"/>
    <col min="6" max="6" width="6" style="74" customWidth="1"/>
    <col min="7" max="7" width="6.140625" style="74" customWidth="1"/>
    <col min="8" max="8" width="1.5703125" style="74" customWidth="1"/>
    <col min="9" max="11" width="0" style="74" hidden="1" customWidth="1"/>
    <col min="12" max="12" width="5.28515625" style="74" hidden="1" customWidth="1"/>
    <col min="13" max="13" width="2.5703125" style="74" customWidth="1"/>
    <col min="14" max="14" width="5.28515625" style="74" customWidth="1"/>
    <col min="15" max="15" width="5.140625" style="74" customWidth="1"/>
    <col min="16" max="16" width="5" style="74" customWidth="1"/>
    <col min="17" max="17" width="4.5703125" style="74" customWidth="1"/>
    <col min="18" max="16384" width="9.140625" style="74"/>
  </cols>
  <sheetData>
    <row r="1" spans="2:17" ht="18" customHeight="1" thickBot="1" x14ac:dyDescent="0.25">
      <c r="B1" s="31" t="s">
        <v>54</v>
      </c>
      <c r="C1" s="2"/>
      <c r="D1" s="2"/>
      <c r="E1" s="2"/>
      <c r="F1" s="2"/>
      <c r="G1" s="2"/>
    </row>
    <row r="2" spans="2:17" ht="13.5" thickTop="1" x14ac:dyDescent="0.2">
      <c r="B2" s="263" t="s">
        <v>12</v>
      </c>
      <c r="C2" s="264"/>
      <c r="D2" s="269" t="s">
        <v>13</v>
      </c>
      <c r="E2" s="264"/>
      <c r="F2" s="259" t="s">
        <v>15</v>
      </c>
      <c r="G2" s="260"/>
    </row>
    <row r="3" spans="2:17" ht="13.5" thickBot="1" x14ac:dyDescent="0.25">
      <c r="B3" s="265"/>
      <c r="C3" s="266"/>
      <c r="D3" s="270" t="s">
        <v>14</v>
      </c>
      <c r="E3" s="271"/>
      <c r="F3" s="261" t="s">
        <v>16</v>
      </c>
      <c r="G3" s="262"/>
    </row>
    <row r="4" spans="2:17" ht="24.75" thickBot="1" x14ac:dyDescent="0.25">
      <c r="B4" s="267"/>
      <c r="C4" s="268"/>
      <c r="D4" s="194" t="s">
        <v>8</v>
      </c>
      <c r="E4" s="195" t="s">
        <v>9</v>
      </c>
      <c r="F4" s="194" t="s">
        <v>8</v>
      </c>
      <c r="G4" s="196" t="s">
        <v>9</v>
      </c>
    </row>
    <row r="5" spans="2:17" ht="17.25" customHeight="1" thickTop="1" thickBot="1" x14ac:dyDescent="0.25">
      <c r="B5" s="205" t="s">
        <v>50</v>
      </c>
      <c r="C5" s="206"/>
      <c r="D5" s="98">
        <f>SUM('A-I b.ogół. i do 30r.ż.'!E6)</f>
        <v>6614</v>
      </c>
      <c r="E5" s="4">
        <f>SUM('A-II w tym kobiety'!E4)</f>
        <v>3147</v>
      </c>
      <c r="F5" s="46">
        <v>3952</v>
      </c>
      <c r="G5" s="46">
        <v>1819</v>
      </c>
      <c r="N5" s="70">
        <f>SUM(D6:D7)</f>
        <v>6614</v>
      </c>
      <c r="O5" s="70">
        <f>SUM(E6:E7)</f>
        <v>3147</v>
      </c>
    </row>
    <row r="6" spans="2:17" ht="15.75" customHeight="1" thickTop="1" x14ac:dyDescent="0.2">
      <c r="B6" s="207"/>
      <c r="C6" s="6" t="s">
        <v>17</v>
      </c>
      <c r="D6" s="99">
        <f>SUM('A-I b.ogół. i do 30r.ż.'!E7)</f>
        <v>2247</v>
      </c>
      <c r="E6" s="7">
        <f>SUM('A-II w tym kobiety'!E5)</f>
        <v>1075</v>
      </c>
      <c r="F6" s="32">
        <v>1650</v>
      </c>
      <c r="G6" s="32">
        <v>744</v>
      </c>
      <c r="N6" s="70">
        <f>SUM(F6:F7)</f>
        <v>3952</v>
      </c>
      <c r="O6" s="70">
        <f>SUM(G6:G7)</f>
        <v>1819</v>
      </c>
      <c r="P6" s="75"/>
      <c r="Q6" s="75"/>
    </row>
    <row r="7" spans="2:17" ht="15.75" customHeight="1" thickBot="1" x14ac:dyDescent="0.25">
      <c r="B7" s="208"/>
      <c r="C7" s="68" t="s">
        <v>18</v>
      </c>
      <c r="D7" s="100">
        <f>SUM('A-I b.ogół. i do 30r.ż.'!E8)</f>
        <v>4367</v>
      </c>
      <c r="E7" s="9">
        <f>SUM('A-II w tym kobiety'!E6)</f>
        <v>2072</v>
      </c>
      <c r="F7" s="33">
        <v>2302</v>
      </c>
      <c r="G7" s="33">
        <v>1075</v>
      </c>
      <c r="I7" s="70">
        <f>SUM(D6:D7)</f>
        <v>6614</v>
      </c>
      <c r="J7" s="70">
        <f>SUM(E6:E7)</f>
        <v>3147</v>
      </c>
      <c r="K7" s="70">
        <f>SUM(F6:F7)</f>
        <v>3952</v>
      </c>
      <c r="L7" s="70">
        <f>SUM(G6:G7)</f>
        <v>1819</v>
      </c>
      <c r="N7" s="71"/>
      <c r="O7" s="71"/>
      <c r="P7" s="71"/>
      <c r="Q7" s="71"/>
    </row>
    <row r="8" spans="2:17" ht="13.5" customHeight="1" thickTop="1" x14ac:dyDescent="0.2">
      <c r="B8" s="209" t="s">
        <v>51</v>
      </c>
      <c r="C8" s="6" t="s">
        <v>19</v>
      </c>
      <c r="D8" s="99">
        <f>SUM('A-I b.ogół. i do 30r.ż.'!E9)</f>
        <v>0</v>
      </c>
      <c r="E8" s="7">
        <f>SUM('A-II w tym kobiety'!E7)</f>
        <v>0</v>
      </c>
      <c r="F8" s="32">
        <v>0</v>
      </c>
      <c r="G8" s="32">
        <v>0</v>
      </c>
      <c r="N8" s="71"/>
      <c r="O8" s="71"/>
      <c r="P8" s="71"/>
      <c r="Q8" s="71"/>
    </row>
    <row r="9" spans="2:17" ht="15" customHeight="1" x14ac:dyDescent="0.2">
      <c r="B9" s="210"/>
      <c r="C9" s="11" t="s">
        <v>20</v>
      </c>
      <c r="D9" s="101">
        <f>SUM('A-I b.ogół. i do 30r.ż.'!E10)</f>
        <v>14</v>
      </c>
      <c r="E9" s="12">
        <f>SUM('A-II w tym kobiety'!E8)</f>
        <v>11</v>
      </c>
      <c r="F9" s="34">
        <v>8</v>
      </c>
      <c r="G9" s="34">
        <v>6</v>
      </c>
      <c r="N9" s="71"/>
      <c r="O9" s="71"/>
      <c r="P9" s="71"/>
      <c r="Q9" s="71"/>
    </row>
    <row r="10" spans="2:17" x14ac:dyDescent="0.2">
      <c r="B10" s="210"/>
      <c r="C10" s="11" t="s">
        <v>21</v>
      </c>
      <c r="D10" s="101">
        <f>SUM('A-I b.ogół. i do 30r.ż.'!E11)</f>
        <v>248</v>
      </c>
      <c r="E10" s="12">
        <f>SUM('A-II w tym kobiety'!E9)</f>
        <v>179</v>
      </c>
      <c r="F10" s="34">
        <v>156</v>
      </c>
      <c r="G10" s="34">
        <v>110</v>
      </c>
      <c r="N10" s="71"/>
      <c r="O10" s="71"/>
      <c r="P10" s="71"/>
      <c r="Q10" s="71"/>
    </row>
    <row r="11" spans="2:17" ht="15" customHeight="1" x14ac:dyDescent="0.2">
      <c r="B11" s="210"/>
      <c r="C11" s="11" t="s">
        <v>22</v>
      </c>
      <c r="D11" s="101">
        <f>SUM('A-I b.ogół. i do 30r.ż.'!E12)</f>
        <v>0</v>
      </c>
      <c r="E11" s="12">
        <f>SUM('A-II w tym kobiety'!E10)</f>
        <v>0</v>
      </c>
      <c r="F11" s="34">
        <v>0</v>
      </c>
      <c r="G11" s="34">
        <v>0</v>
      </c>
      <c r="N11" s="71"/>
      <c r="O11" s="71"/>
      <c r="P11" s="71"/>
      <c r="Q11" s="71"/>
    </row>
    <row r="12" spans="2:17" ht="15" customHeight="1" x14ac:dyDescent="0.2">
      <c r="B12" s="210"/>
      <c r="C12" s="11" t="s">
        <v>23</v>
      </c>
      <c r="D12" s="101">
        <f>SUM('A-I b.ogół. i do 30r.ż.'!E13)</f>
        <v>22</v>
      </c>
      <c r="E12" s="12">
        <f>SUM('A-II w tym kobiety'!E11)</f>
        <v>8</v>
      </c>
      <c r="F12" s="34">
        <v>11</v>
      </c>
      <c r="G12" s="34">
        <v>3</v>
      </c>
      <c r="N12" s="71"/>
      <c r="O12" s="71"/>
      <c r="P12" s="71"/>
      <c r="Q12" s="71"/>
    </row>
    <row r="13" spans="2:17" ht="15.75" customHeight="1" thickBot="1" x14ac:dyDescent="0.25">
      <c r="B13" s="211"/>
      <c r="C13" s="14" t="s">
        <v>24</v>
      </c>
      <c r="D13" s="102">
        <f>SUM('A-I b.ogół. i do 30r.ż.'!E14)</f>
        <v>6</v>
      </c>
      <c r="E13" s="15">
        <f>SUM('A-II w tym kobiety'!E12)</f>
        <v>6</v>
      </c>
      <c r="F13" s="37">
        <v>1</v>
      </c>
      <c r="G13" s="37">
        <v>1</v>
      </c>
      <c r="N13" s="71"/>
      <c r="O13" s="71"/>
      <c r="P13" s="71"/>
      <c r="Q13" s="71"/>
    </row>
    <row r="14" spans="2:17" ht="20.25" customHeight="1" thickTop="1" x14ac:dyDescent="0.2">
      <c r="B14" s="212" t="s">
        <v>52</v>
      </c>
      <c r="C14" s="213"/>
      <c r="D14" s="47">
        <f>SUM('A-I b.ogół. i do 30r.ż.'!E15)</f>
        <v>5423</v>
      </c>
      <c r="E14" s="17">
        <f>SUM('A-II w tym kobiety'!E13)</f>
        <v>2623</v>
      </c>
      <c r="F14" s="97">
        <v>3163</v>
      </c>
      <c r="G14" s="47">
        <v>1444</v>
      </c>
      <c r="N14" s="75"/>
      <c r="O14" s="75"/>
      <c r="P14" s="75"/>
      <c r="Q14" s="75"/>
    </row>
    <row r="15" spans="2:17" ht="14.25" customHeight="1" thickBot="1" x14ac:dyDescent="0.25">
      <c r="B15" s="252" t="s">
        <v>25</v>
      </c>
      <c r="C15" s="253"/>
      <c r="D15" s="139">
        <f>SUM('A-I b.ogół. i do 30r.ż.'!E16)</f>
        <v>3309</v>
      </c>
      <c r="E15" s="137">
        <f>SUM('A-II w tym kobiety'!E14)</f>
        <v>1597</v>
      </c>
      <c r="F15" s="140">
        <v>1840</v>
      </c>
      <c r="G15" s="140">
        <v>813</v>
      </c>
      <c r="N15" s="70">
        <f>SUM(D16+D19)</f>
        <v>3309</v>
      </c>
      <c r="O15" s="70">
        <f>SUM(E16+E19)</f>
        <v>1597</v>
      </c>
    </row>
    <row r="16" spans="2:17" ht="14.25" customHeight="1" thickTop="1" thickBot="1" x14ac:dyDescent="0.25">
      <c r="B16" s="203" t="s">
        <v>26</v>
      </c>
      <c r="C16" s="204"/>
      <c r="D16" s="103">
        <f>SUM('A-I b.ogół. i do 30r.ż.'!E17)</f>
        <v>2875</v>
      </c>
      <c r="E16" s="19">
        <f>SUM('A-II w tym kobiety'!E15)</f>
        <v>1343</v>
      </c>
      <c r="F16" s="35">
        <v>1633</v>
      </c>
      <c r="G16" s="35">
        <v>699</v>
      </c>
      <c r="N16" s="70">
        <f>SUM(F16+F19)</f>
        <v>1840</v>
      </c>
      <c r="O16" s="70">
        <f>SUM(G16+G19)</f>
        <v>813</v>
      </c>
    </row>
    <row r="17" spans="2:7" ht="15" customHeight="1" x14ac:dyDescent="0.2">
      <c r="B17" s="216"/>
      <c r="C17" s="21" t="s">
        <v>27</v>
      </c>
      <c r="D17" s="104">
        <f>SUM('A-I b.ogół. i do 30r.ż.'!E18)</f>
        <v>68</v>
      </c>
      <c r="E17" s="22">
        <f>SUM('A-II w tym kobiety'!E16)</f>
        <v>16</v>
      </c>
      <c r="F17" s="36">
        <v>31</v>
      </c>
      <c r="G17" s="36">
        <v>5</v>
      </c>
    </row>
    <row r="18" spans="2:7" ht="15.75" customHeight="1" thickBot="1" x14ac:dyDescent="0.25">
      <c r="B18" s="217"/>
      <c r="C18" s="24" t="s">
        <v>28</v>
      </c>
      <c r="D18" s="105">
        <f>SUM('A-I b.ogół. i do 30r.ż.'!E19)</f>
        <v>283</v>
      </c>
      <c r="E18" s="25">
        <f>SUM('A-II w tym kobiety'!E17)</f>
        <v>150</v>
      </c>
      <c r="F18" s="48">
        <v>161</v>
      </c>
      <c r="G18" s="48">
        <v>86</v>
      </c>
    </row>
    <row r="19" spans="2:7" ht="13.5" customHeight="1" thickBot="1" x14ac:dyDescent="0.25">
      <c r="B19" s="218" t="s">
        <v>29</v>
      </c>
      <c r="C19" s="219"/>
      <c r="D19" s="106">
        <f>SUM('A-I b.ogół. i do 30r.ż.'!E20)</f>
        <v>434</v>
      </c>
      <c r="E19" s="27">
        <f>SUM('A-II w tym kobiety'!E18)</f>
        <v>254</v>
      </c>
      <c r="F19" s="49">
        <v>207</v>
      </c>
      <c r="G19" s="49">
        <v>114</v>
      </c>
    </row>
    <row r="20" spans="2:7" ht="15" customHeight="1" x14ac:dyDescent="0.2">
      <c r="B20" s="216"/>
      <c r="C20" s="21" t="s">
        <v>30</v>
      </c>
      <c r="D20" s="104">
        <f>SUM('A-I b.ogół. i do 30r.ż.'!E21)</f>
        <v>123</v>
      </c>
      <c r="E20" s="22">
        <f>SUM('A-II w tym kobiety'!E19)</f>
        <v>75</v>
      </c>
      <c r="F20" s="36">
        <v>72</v>
      </c>
      <c r="G20" s="36">
        <v>42</v>
      </c>
    </row>
    <row r="21" spans="2:7" ht="15" customHeight="1" x14ac:dyDescent="0.2">
      <c r="B21" s="217"/>
      <c r="C21" s="11" t="s">
        <v>31</v>
      </c>
      <c r="D21" s="101">
        <f>SUM('A-I b.ogół. i do 30r.ż.'!E22)</f>
        <v>83</v>
      </c>
      <c r="E21" s="12">
        <f>SUM('A-II w tym kobiety'!E20)</f>
        <v>68</v>
      </c>
      <c r="F21" s="34">
        <v>31</v>
      </c>
      <c r="G21" s="34">
        <v>25</v>
      </c>
    </row>
    <row r="22" spans="2:7" ht="15" customHeight="1" x14ac:dyDescent="0.2">
      <c r="B22" s="217"/>
      <c r="C22" s="11" t="s">
        <v>32</v>
      </c>
      <c r="D22" s="101">
        <f>SUM('A-I b.ogół. i do 30r.ż.'!E23)</f>
        <v>28</v>
      </c>
      <c r="E22" s="12">
        <f>SUM('A-II w tym kobiety'!E21)</f>
        <v>13</v>
      </c>
      <c r="F22" s="34">
        <v>10</v>
      </c>
      <c r="G22" s="34">
        <v>3</v>
      </c>
    </row>
    <row r="23" spans="2:7" ht="15" customHeight="1" x14ac:dyDescent="0.2">
      <c r="B23" s="217"/>
      <c r="C23" s="77" t="s">
        <v>61</v>
      </c>
      <c r="D23" s="166">
        <f>SUM('A-I b.ogół. i do 30r.ż.'!E24)</f>
        <v>3</v>
      </c>
      <c r="E23" s="78">
        <f>SUM('A-II w tym kobiety'!E22)</f>
        <v>3</v>
      </c>
      <c r="F23" s="167">
        <v>1</v>
      </c>
      <c r="G23" s="167">
        <v>1</v>
      </c>
    </row>
    <row r="24" spans="2:7" ht="15" customHeight="1" x14ac:dyDescent="0.2">
      <c r="B24" s="217"/>
      <c r="C24" s="11" t="s">
        <v>33</v>
      </c>
      <c r="D24" s="101">
        <f>SUM('A-I b.ogół. i do 30r.ż.'!E25)</f>
        <v>52</v>
      </c>
      <c r="E24" s="12">
        <f>SUM('A-II w tym kobiety'!E23)</f>
        <v>14</v>
      </c>
      <c r="F24" s="34">
        <v>35</v>
      </c>
      <c r="G24" s="34">
        <v>12</v>
      </c>
    </row>
    <row r="25" spans="2:7" ht="15" customHeight="1" x14ac:dyDescent="0.2">
      <c r="B25" s="217"/>
      <c r="C25" s="77" t="s">
        <v>62</v>
      </c>
      <c r="D25" s="166">
        <f>SUM('A-I b.ogół. i do 30r.ż.'!E26)</f>
        <v>141</v>
      </c>
      <c r="E25" s="78">
        <f>SUM('A-II w tym kobiety'!E24)</f>
        <v>80</v>
      </c>
      <c r="F25" s="167">
        <v>55</v>
      </c>
      <c r="G25" s="167">
        <v>30</v>
      </c>
    </row>
    <row r="26" spans="2:7" ht="12.75" customHeight="1" x14ac:dyDescent="0.2">
      <c r="B26" s="217"/>
      <c r="C26" s="77" t="s">
        <v>63</v>
      </c>
      <c r="D26" s="166">
        <f>SUM('A-I b.ogół. i do 30r.ż.'!E27)</f>
        <v>3</v>
      </c>
      <c r="E26" s="78">
        <f>SUM('A-II w tym kobiety'!E25)</f>
        <v>0</v>
      </c>
      <c r="F26" s="167">
        <v>2</v>
      </c>
      <c r="G26" s="167">
        <v>0</v>
      </c>
    </row>
    <row r="27" spans="2:7" ht="15" customHeight="1" x14ac:dyDescent="0.2">
      <c r="B27" s="217"/>
      <c r="C27" s="161" t="s">
        <v>34</v>
      </c>
      <c r="D27" s="164">
        <f>SUM('A-I b.ogół. i do 30r.ż.'!E28)</f>
        <v>0</v>
      </c>
      <c r="E27" s="162">
        <f>SUM('A-II w tym kobiety'!E26)</f>
        <v>0</v>
      </c>
      <c r="F27" s="165">
        <v>0</v>
      </c>
      <c r="G27" s="165">
        <v>0</v>
      </c>
    </row>
    <row r="28" spans="2:7" ht="16.5" customHeight="1" x14ac:dyDescent="0.2">
      <c r="B28" s="217"/>
      <c r="C28" s="161" t="s">
        <v>44</v>
      </c>
      <c r="D28" s="164">
        <f>SUM('A-I b.ogół. i do 30r.ż.'!E29)</f>
        <v>0</v>
      </c>
      <c r="E28" s="162">
        <f>SUM('A-II w tym kobiety'!E27)</f>
        <v>0</v>
      </c>
      <c r="F28" s="165">
        <v>0</v>
      </c>
      <c r="G28" s="165">
        <v>0</v>
      </c>
    </row>
    <row r="29" spans="2:7" ht="15.75" customHeight="1" x14ac:dyDescent="0.2">
      <c r="B29" s="217"/>
      <c r="C29" s="161" t="s">
        <v>45</v>
      </c>
      <c r="D29" s="164">
        <f>SUM('A-I b.ogół. i do 30r.ż.'!E30)</f>
        <v>0</v>
      </c>
      <c r="E29" s="162">
        <f>SUM('A-II w tym kobiety'!E28)</f>
        <v>0</v>
      </c>
      <c r="F29" s="165">
        <v>0</v>
      </c>
      <c r="G29" s="165">
        <v>0</v>
      </c>
    </row>
    <row r="30" spans="2:7" ht="33.75" customHeight="1" x14ac:dyDescent="0.2">
      <c r="B30" s="217"/>
      <c r="C30" s="42" t="s">
        <v>64</v>
      </c>
      <c r="D30" s="61"/>
      <c r="E30" s="63"/>
      <c r="F30" s="62"/>
      <c r="G30" s="62"/>
    </row>
    <row r="31" spans="2:7" ht="12.75" customHeight="1" thickBot="1" x14ac:dyDescent="0.25">
      <c r="B31" s="208"/>
      <c r="C31" s="14" t="s">
        <v>35</v>
      </c>
      <c r="D31" s="102">
        <f>SUM('A-I b.ogół. i do 30r.ż.'!E32)</f>
        <v>4</v>
      </c>
      <c r="E31" s="15">
        <f>SUM('A-II w tym kobiety'!E30)</f>
        <v>4</v>
      </c>
      <c r="F31" s="37">
        <v>2</v>
      </c>
      <c r="G31" s="37">
        <v>2</v>
      </c>
    </row>
    <row r="32" spans="2:7" ht="15" customHeight="1" thickTop="1" x14ac:dyDescent="0.2">
      <c r="B32" s="220" t="s">
        <v>67</v>
      </c>
      <c r="C32" s="221"/>
      <c r="D32" s="141">
        <f>SUM('A-I b.ogół. i do 30r.ż.'!E33)</f>
        <v>39</v>
      </c>
      <c r="E32" s="129">
        <f>SUM('A-II w tym kobiety'!E31)</f>
        <v>9</v>
      </c>
      <c r="F32" s="142">
        <v>23</v>
      </c>
      <c r="G32" s="141">
        <v>4</v>
      </c>
    </row>
    <row r="33" spans="2:7" ht="15.75" customHeight="1" x14ac:dyDescent="0.2">
      <c r="B33" s="222" t="s">
        <v>65</v>
      </c>
      <c r="C33" s="223"/>
      <c r="D33" s="168">
        <f>SUM('A-I b.ogół. i do 30r.ż.'!E34)</f>
        <v>23</v>
      </c>
      <c r="E33" s="127">
        <f>SUM('A-II w tym kobiety'!E32)</f>
        <v>2</v>
      </c>
      <c r="F33" s="169">
        <v>14</v>
      </c>
      <c r="G33" s="168">
        <v>1</v>
      </c>
    </row>
    <row r="34" spans="2:7" ht="24.75" customHeight="1" x14ac:dyDescent="0.2">
      <c r="B34" s="214" t="s">
        <v>55</v>
      </c>
      <c r="C34" s="215"/>
      <c r="D34" s="143">
        <f>SUM('A-I b.ogół. i do 30r.ż.'!E35)</f>
        <v>464</v>
      </c>
      <c r="E34" s="131">
        <f>SUM('A-II w tym kobiety'!E33)</f>
        <v>303</v>
      </c>
      <c r="F34" s="144">
        <v>288</v>
      </c>
      <c r="G34" s="143">
        <v>184</v>
      </c>
    </row>
    <row r="35" spans="2:7" ht="15" customHeight="1" x14ac:dyDescent="0.2">
      <c r="B35" s="222" t="s">
        <v>66</v>
      </c>
      <c r="C35" s="223"/>
      <c r="D35" s="166">
        <f>SUM('A-I b.ogół. i do 30r.ż.'!E36)</f>
        <v>0</v>
      </c>
      <c r="E35" s="78">
        <f>SUM('A-II w tym kobiety'!E34)</f>
        <v>0</v>
      </c>
      <c r="F35" s="167">
        <v>0</v>
      </c>
      <c r="G35" s="167">
        <v>0</v>
      </c>
    </row>
    <row r="36" spans="2:7" ht="17.25" customHeight="1" thickBot="1" x14ac:dyDescent="0.25">
      <c r="B36" s="232" t="s">
        <v>49</v>
      </c>
      <c r="C36" s="233"/>
      <c r="D36" s="145">
        <f>SUM('A-I b.ogół. i do 30r.ż.'!E37)</f>
        <v>0</v>
      </c>
      <c r="E36" s="133">
        <f>SUM('A-II w tym kobiety'!E35)</f>
        <v>0</v>
      </c>
      <c r="F36" s="146">
        <v>0</v>
      </c>
      <c r="G36" s="146">
        <v>0</v>
      </c>
    </row>
    <row r="37" spans="2:7" ht="16.5" customHeight="1" thickTop="1" x14ac:dyDescent="0.2">
      <c r="B37" s="234" t="s">
        <v>36</v>
      </c>
      <c r="C37" s="235"/>
      <c r="D37" s="147">
        <f>SUM('A-I b.ogół. i do 30r.ż.'!E38)</f>
        <v>5</v>
      </c>
      <c r="E37" s="135">
        <f>SUM('A-II w tym kobiety'!E36)</f>
        <v>3</v>
      </c>
      <c r="F37" s="148">
        <v>1</v>
      </c>
      <c r="G37" s="148">
        <v>0</v>
      </c>
    </row>
    <row r="38" spans="2:7" ht="18" customHeight="1" thickBot="1" x14ac:dyDescent="0.25">
      <c r="B38" s="236" t="s">
        <v>46</v>
      </c>
      <c r="C38" s="237"/>
      <c r="D38" s="107">
        <f>SUM('A-I b.ogół. i do 30r.ż.'!E39)</f>
        <v>0</v>
      </c>
      <c r="E38" s="29">
        <f>SUM('A-II w tym kobiety'!E37)</f>
        <v>0</v>
      </c>
      <c r="F38" s="38">
        <v>0</v>
      </c>
      <c r="G38" s="38">
        <v>0</v>
      </c>
    </row>
    <row r="39" spans="2:7" ht="18" customHeight="1" thickTop="1" thickBot="1" x14ac:dyDescent="0.25">
      <c r="B39" s="238" t="s">
        <v>37</v>
      </c>
      <c r="C39" s="239"/>
      <c r="D39" s="139">
        <f>SUM('A-I b.ogół. i do 30r.ż.'!E40)</f>
        <v>0</v>
      </c>
      <c r="E39" s="137">
        <f>SUM('A-II w tym kobiety'!E38)</f>
        <v>0</v>
      </c>
      <c r="F39" s="140">
        <v>0</v>
      </c>
      <c r="G39" s="140">
        <v>0</v>
      </c>
    </row>
    <row r="40" spans="2:7" ht="25.5" customHeight="1" thickTop="1" thickBot="1" x14ac:dyDescent="0.25">
      <c r="B40" s="255" t="s">
        <v>38</v>
      </c>
      <c r="C40" s="256"/>
      <c r="D40" s="157">
        <f>SUM('A-I b.ogół. i do 30r.ż.'!E41)</f>
        <v>37</v>
      </c>
      <c r="E40" s="153">
        <f>SUM('A-II w tym kobiety'!E39)</f>
        <v>14</v>
      </c>
      <c r="F40" s="158">
        <v>25</v>
      </c>
      <c r="G40" s="158">
        <v>8</v>
      </c>
    </row>
    <row r="41" spans="2:7" ht="15.75" customHeight="1" thickBot="1" x14ac:dyDescent="0.25">
      <c r="B41" s="254" t="s">
        <v>39</v>
      </c>
      <c r="C41" s="241"/>
      <c r="D41" s="157">
        <f>SUM('A-I b.ogół. i do 30r.ż.'!E42)</f>
        <v>844</v>
      </c>
      <c r="E41" s="153">
        <f>SUM('A-II w tym kobiety'!E40)</f>
        <v>308</v>
      </c>
      <c r="F41" s="158">
        <v>556</v>
      </c>
      <c r="G41" s="158">
        <v>205</v>
      </c>
    </row>
    <row r="42" spans="2:7" ht="14.25" customHeight="1" thickBot="1" x14ac:dyDescent="0.25">
      <c r="B42" s="257" t="s">
        <v>40</v>
      </c>
      <c r="C42" s="258"/>
      <c r="D42" s="159">
        <f>SUM('A-I b.ogół. i do 30r.ż.'!E43)</f>
        <v>465</v>
      </c>
      <c r="E42" s="155">
        <f>SUM('A-II w tym kobiety'!E41)</f>
        <v>245</v>
      </c>
      <c r="F42" s="160">
        <v>290</v>
      </c>
      <c r="G42" s="160">
        <v>154</v>
      </c>
    </row>
    <row r="43" spans="2:7" ht="18" customHeight="1" thickTop="1" x14ac:dyDescent="0.2">
      <c r="B43" s="248" t="s">
        <v>41</v>
      </c>
      <c r="C43" s="249"/>
      <c r="D43" s="105">
        <f>SUM('A-I b.ogół. i do 30r.ż.'!E44)</f>
        <v>11</v>
      </c>
      <c r="E43" s="25">
        <f>SUM('A-II w tym kobiety'!E42)</f>
        <v>4</v>
      </c>
      <c r="F43" s="48">
        <v>6</v>
      </c>
      <c r="G43" s="48">
        <v>2</v>
      </c>
    </row>
    <row r="44" spans="2:7" ht="18" customHeight="1" x14ac:dyDescent="0.2">
      <c r="B44" s="226" t="s">
        <v>57</v>
      </c>
      <c r="C44" s="227"/>
      <c r="D44" s="108"/>
      <c r="E44" s="64"/>
      <c r="F44" s="65"/>
      <c r="G44" s="65"/>
    </row>
    <row r="45" spans="2:7" ht="18.75" customHeight="1" x14ac:dyDescent="0.2">
      <c r="B45" s="250" t="s">
        <v>42</v>
      </c>
      <c r="C45" s="251"/>
      <c r="D45" s="105">
        <f>SUM('A-I b.ogół. i do 30r.ż.'!E46)</f>
        <v>5</v>
      </c>
      <c r="E45" s="25">
        <f>SUM('A-II w tym kobiety'!E44)</f>
        <v>2</v>
      </c>
      <c r="F45" s="48">
        <v>4</v>
      </c>
      <c r="G45" s="48">
        <v>2</v>
      </c>
    </row>
    <row r="46" spans="2:7" ht="17.25" customHeight="1" x14ac:dyDescent="0.2">
      <c r="B46" s="228" t="s">
        <v>58</v>
      </c>
      <c r="C46" s="229"/>
      <c r="D46" s="109"/>
      <c r="E46" s="110"/>
      <c r="F46" s="66"/>
      <c r="G46" s="66"/>
    </row>
    <row r="47" spans="2:7" ht="18" customHeight="1" thickBot="1" x14ac:dyDescent="0.25">
      <c r="B47" s="230" t="s">
        <v>43</v>
      </c>
      <c r="C47" s="231"/>
      <c r="D47" s="100">
        <f>SUM('A-I b.ogół. i do 30r.ż.'!E48)</f>
        <v>244</v>
      </c>
      <c r="E47" s="9">
        <f>SUM('A-II w tym kobiety'!E46)</f>
        <v>138</v>
      </c>
      <c r="F47" s="33">
        <v>130</v>
      </c>
      <c r="G47" s="33">
        <v>72</v>
      </c>
    </row>
    <row r="48" spans="2:7" ht="9.75" customHeight="1" thickTop="1" x14ac:dyDescent="0.25">
      <c r="B48" s="69"/>
      <c r="C48" s="2"/>
      <c r="D48" s="2"/>
      <c r="E48" s="2"/>
      <c r="F48" s="2"/>
      <c r="G48" s="2"/>
    </row>
    <row r="49" spans="2:7" ht="15.75" customHeight="1" thickBot="1" x14ac:dyDescent="0.3">
      <c r="B49" s="3" t="s">
        <v>53</v>
      </c>
      <c r="C49" s="69"/>
      <c r="D49" s="69"/>
      <c r="E49" s="69"/>
      <c r="F49" s="69"/>
      <c r="G49" s="69"/>
    </row>
    <row r="50" spans="2:7" ht="13.5" thickBot="1" x14ac:dyDescent="0.25">
      <c r="B50" s="240" t="s">
        <v>69</v>
      </c>
      <c r="C50" s="241"/>
      <c r="D50" s="150">
        <f>SUM(D40:D42)</f>
        <v>1346</v>
      </c>
      <c r="E50" s="150">
        <f>SUM(E40:E42)</f>
        <v>567</v>
      </c>
      <c r="F50" s="152">
        <f>SUM(F40:F42)</f>
        <v>871</v>
      </c>
      <c r="G50" s="152">
        <f>SUM(G40:G42)</f>
        <v>367</v>
      </c>
    </row>
    <row r="51" spans="2:7" ht="15.75" thickBot="1" x14ac:dyDescent="0.3">
      <c r="B51" s="3" t="s">
        <v>59</v>
      </c>
      <c r="C51" s="69"/>
      <c r="D51" s="69"/>
      <c r="E51" s="69"/>
      <c r="F51" s="69"/>
      <c r="G51" s="69"/>
    </row>
    <row r="52" spans="2:7" ht="13.5" thickBot="1" x14ac:dyDescent="0.25">
      <c r="B52" s="224" t="s">
        <v>60</v>
      </c>
      <c r="C52" s="225"/>
      <c r="D52" s="122">
        <f>SUM(D23,D25:D26,D33,D35)</f>
        <v>170</v>
      </c>
      <c r="E52" s="122">
        <f>SUM(E23,E25:E26,E33,E35)</f>
        <v>85</v>
      </c>
      <c r="F52" s="149">
        <f>SUM(F23,F25:F26,F33,F35)</f>
        <v>72</v>
      </c>
      <c r="G52" s="149">
        <f>SUM(G23,G25:G26,G33,G35)</f>
        <v>32</v>
      </c>
    </row>
    <row r="53" spans="2:7" ht="13.5" thickBot="1" x14ac:dyDescent="0.25">
      <c r="B53" s="224" t="s">
        <v>68</v>
      </c>
      <c r="C53" s="225"/>
      <c r="D53" s="122">
        <f>SUM(D23,D25:D26)</f>
        <v>147</v>
      </c>
      <c r="E53" s="122">
        <f t="shared" ref="E53:F53" si="0">SUM(E23,E25:E26)</f>
        <v>83</v>
      </c>
      <c r="F53" s="149">
        <f t="shared" si="0"/>
        <v>58</v>
      </c>
      <c r="G53" s="149">
        <f>SUM(G23,G25:G26)</f>
        <v>31</v>
      </c>
    </row>
    <row r="54" spans="2:7" ht="16.5" customHeight="1" x14ac:dyDescent="0.25">
      <c r="B54" s="51" t="str">
        <f>T('A-I b.ogół. i do 30r.ż.'!B55)</f>
        <v>*      Liczby zawarte w zestawieniu - w okresie styczeń - luty 2024 r.</v>
      </c>
      <c r="C54" s="51"/>
      <c r="D54" s="69"/>
      <c r="E54" s="69"/>
      <c r="F54" s="69"/>
    </row>
    <row r="55" spans="2:7" ht="16.5" customHeight="1" x14ac:dyDescent="0.25">
      <c r="B55" s="52" t="s">
        <v>72</v>
      </c>
      <c r="C55" s="51" t="s">
        <v>98</v>
      </c>
      <c r="D55" s="69"/>
      <c r="E55" s="69"/>
      <c r="F55" s="69"/>
    </row>
    <row r="56" spans="2:7" ht="15.75" customHeight="1" x14ac:dyDescent="0.25">
      <c r="B56" s="52">
        <v>2</v>
      </c>
      <c r="C56" s="51" t="s">
        <v>92</v>
      </c>
      <c r="D56" s="69"/>
      <c r="E56" s="69"/>
      <c r="F56" s="69"/>
    </row>
    <row r="57" spans="2:7" ht="15" customHeight="1" x14ac:dyDescent="0.25">
      <c r="B57" s="52">
        <v>3</v>
      </c>
      <c r="C57" s="51" t="s">
        <v>93</v>
      </c>
      <c r="D57" s="69"/>
      <c r="E57" s="69"/>
      <c r="F57" s="69"/>
    </row>
    <row r="58" spans="2:7" ht="16.5" customHeight="1" x14ac:dyDescent="0.25">
      <c r="B58" s="52">
        <v>4</v>
      </c>
      <c r="C58" s="51" t="s">
        <v>94</v>
      </c>
      <c r="D58" s="69"/>
      <c r="E58" s="69"/>
      <c r="F58" s="69"/>
    </row>
    <row r="59" spans="2:7" ht="18" customHeight="1" x14ac:dyDescent="0.25">
      <c r="B59" s="52">
        <v>5</v>
      </c>
      <c r="C59" s="51" t="s">
        <v>95</v>
      </c>
      <c r="D59" s="69"/>
      <c r="E59" s="69"/>
      <c r="F59" s="69"/>
    </row>
    <row r="60" spans="2:7" ht="15" x14ac:dyDescent="0.25">
      <c r="B60" s="51"/>
      <c r="C60" s="53" t="s">
        <v>96</v>
      </c>
      <c r="D60" s="69"/>
      <c r="E60" s="69"/>
      <c r="F60" s="69"/>
    </row>
    <row r="61" spans="2:7" ht="15" x14ac:dyDescent="0.25">
      <c r="B61" s="51"/>
      <c r="C61" s="53" t="s">
        <v>78</v>
      </c>
      <c r="D61" s="69"/>
      <c r="E61" s="69"/>
      <c r="F61" s="69"/>
    </row>
    <row r="62" spans="2:7" ht="15" x14ac:dyDescent="0.25">
      <c r="B62" s="2"/>
      <c r="C62" s="111" t="s">
        <v>97</v>
      </c>
      <c r="D62" s="69"/>
      <c r="E62" s="69"/>
      <c r="F62" s="69"/>
    </row>
  </sheetData>
  <mergeCells count="33">
    <mergeCell ref="B46:C46"/>
    <mergeCell ref="B47:C47"/>
    <mergeCell ref="B50:C50"/>
    <mergeCell ref="B52:C52"/>
    <mergeCell ref="B53:C53"/>
    <mergeCell ref="B41:C41"/>
    <mergeCell ref="B42:C42"/>
    <mergeCell ref="B43:C43"/>
    <mergeCell ref="B44:C44"/>
    <mergeCell ref="B45:C45"/>
    <mergeCell ref="B37:C37"/>
    <mergeCell ref="B38:C38"/>
    <mergeCell ref="B39:C39"/>
    <mergeCell ref="B40:C40"/>
    <mergeCell ref="B20:B31"/>
    <mergeCell ref="B32:C32"/>
    <mergeCell ref="B33:C33"/>
    <mergeCell ref="B34:C34"/>
    <mergeCell ref="B35:C35"/>
    <mergeCell ref="B36:C36"/>
    <mergeCell ref="B15:C15"/>
    <mergeCell ref="B16:C16"/>
    <mergeCell ref="B17:B18"/>
    <mergeCell ref="B19:C19"/>
    <mergeCell ref="F2:G2"/>
    <mergeCell ref="F3:G3"/>
    <mergeCell ref="B5:C5"/>
    <mergeCell ref="B8:B13"/>
    <mergeCell ref="B14:C14"/>
    <mergeCell ref="B6:B7"/>
    <mergeCell ref="B2:C4"/>
    <mergeCell ref="D2:E2"/>
    <mergeCell ref="D3:E3"/>
  </mergeCells>
  <printOptions horizontalCentered="1" verticalCentered="1"/>
  <pageMargins left="0" right="0" top="0" bottom="0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B1:K22"/>
  <sheetViews>
    <sheetView zoomScale="120" zoomScaleNormal="120" workbookViewId="0">
      <selection activeCell="B1" sqref="B1"/>
    </sheetView>
  </sheetViews>
  <sheetFormatPr defaultRowHeight="15" x14ac:dyDescent="0.25"/>
  <cols>
    <col min="1" max="1" width="1.5703125" style="69" customWidth="1"/>
    <col min="2" max="2" width="25.85546875" style="69" customWidth="1"/>
    <col min="3" max="3" width="8.42578125" style="69" customWidth="1"/>
    <col min="4" max="4" width="8.7109375" style="69" customWidth="1"/>
    <col min="5" max="5" width="9.85546875" style="69" customWidth="1"/>
    <col min="6" max="6" width="8.7109375" style="69" customWidth="1"/>
    <col min="7" max="7" width="8.5703125" style="69" customWidth="1"/>
    <col min="8" max="8" width="8.85546875" style="69" customWidth="1"/>
    <col min="9" max="9" width="8.5703125" style="69" customWidth="1"/>
    <col min="10" max="10" width="8.85546875" style="69" customWidth="1"/>
    <col min="11" max="16384" width="9.140625" style="69"/>
  </cols>
  <sheetData>
    <row r="1" spans="2:11" ht="13.5" customHeight="1" x14ac:dyDescent="0.25">
      <c r="B1" s="3" t="s">
        <v>85</v>
      </c>
      <c r="C1" s="2"/>
      <c r="D1" s="2"/>
      <c r="E1" s="2"/>
      <c r="F1" s="2"/>
      <c r="G1" s="2"/>
      <c r="H1" s="2"/>
      <c r="I1" s="2"/>
      <c r="J1" s="2"/>
    </row>
    <row r="2" spans="2:11" ht="12.75" customHeight="1" thickBot="1" x14ac:dyDescent="0.3">
      <c r="B2" s="31" t="s">
        <v>87</v>
      </c>
      <c r="C2" s="2"/>
      <c r="D2" s="2"/>
      <c r="E2" s="2"/>
      <c r="F2" s="2"/>
      <c r="G2" s="2"/>
      <c r="H2" s="2"/>
      <c r="I2" s="2"/>
      <c r="J2" s="2"/>
    </row>
    <row r="3" spans="2:11" ht="15.75" customHeight="1" x14ac:dyDescent="0.25">
      <c r="B3" s="171" t="s">
        <v>0</v>
      </c>
      <c r="C3" s="277" t="s">
        <v>2</v>
      </c>
      <c r="D3" s="278"/>
      <c r="E3" s="281"/>
      <c r="F3" s="282"/>
      <c r="G3" s="287" t="s">
        <v>4</v>
      </c>
      <c r="H3" s="287"/>
      <c r="I3" s="287"/>
      <c r="J3" s="288"/>
    </row>
    <row r="4" spans="2:11" ht="20.25" customHeight="1" x14ac:dyDescent="0.25">
      <c r="B4" s="172" t="s">
        <v>1</v>
      </c>
      <c r="C4" s="279"/>
      <c r="D4" s="280"/>
      <c r="E4" s="283" t="s">
        <v>3</v>
      </c>
      <c r="F4" s="284"/>
      <c r="G4" s="289" t="s">
        <v>81</v>
      </c>
      <c r="H4" s="289"/>
      <c r="I4" s="289"/>
      <c r="J4" s="290"/>
    </row>
    <row r="5" spans="2:11" ht="14.25" customHeight="1" x14ac:dyDescent="0.25">
      <c r="B5" s="173"/>
      <c r="C5" s="279"/>
      <c r="D5" s="280"/>
      <c r="E5" s="285"/>
      <c r="F5" s="286"/>
      <c r="G5" s="291" t="s">
        <v>5</v>
      </c>
      <c r="H5" s="292"/>
      <c r="I5" s="292" t="s">
        <v>6</v>
      </c>
      <c r="J5" s="295"/>
    </row>
    <row r="6" spans="2:11" ht="15" customHeight="1" x14ac:dyDescent="0.25">
      <c r="B6" s="173"/>
      <c r="C6" s="279"/>
      <c r="D6" s="280"/>
      <c r="E6" s="285"/>
      <c r="F6" s="286"/>
      <c r="G6" s="293"/>
      <c r="H6" s="294"/>
      <c r="I6" s="294" t="s">
        <v>7</v>
      </c>
      <c r="J6" s="296"/>
    </row>
    <row r="7" spans="2:11" ht="15.75" customHeight="1" x14ac:dyDescent="0.25">
      <c r="B7" s="173"/>
      <c r="C7" s="272" t="s">
        <v>76</v>
      </c>
      <c r="D7" s="272"/>
      <c r="E7" s="272"/>
      <c r="F7" s="273"/>
      <c r="G7" s="274" t="s">
        <v>77</v>
      </c>
      <c r="H7" s="275"/>
      <c r="I7" s="275"/>
      <c r="J7" s="276"/>
      <c r="K7" s="1"/>
    </row>
    <row r="8" spans="2:11" ht="16.5" customHeight="1" thickBot="1" x14ac:dyDescent="0.3">
      <c r="B8" s="189"/>
      <c r="C8" s="190" t="s">
        <v>8</v>
      </c>
      <c r="D8" s="191" t="s">
        <v>9</v>
      </c>
      <c r="E8" s="191" t="s">
        <v>8</v>
      </c>
      <c r="F8" s="192" t="s">
        <v>9</v>
      </c>
      <c r="G8" s="190" t="s">
        <v>8</v>
      </c>
      <c r="H8" s="191" t="s">
        <v>9</v>
      </c>
      <c r="I8" s="191" t="s">
        <v>8</v>
      </c>
      <c r="J8" s="193" t="s">
        <v>9</v>
      </c>
    </row>
    <row r="9" spans="2:11" ht="24.75" customHeight="1" x14ac:dyDescent="0.25">
      <c r="B9" s="82" t="s">
        <v>5</v>
      </c>
      <c r="C9" s="85">
        <v>16663</v>
      </c>
      <c r="D9" s="86">
        <v>7936</v>
      </c>
      <c r="E9" s="86">
        <v>8158</v>
      </c>
      <c r="F9" s="87">
        <v>4179</v>
      </c>
      <c r="G9" s="85">
        <v>70889</v>
      </c>
      <c r="H9" s="86">
        <v>36017</v>
      </c>
      <c r="I9" s="86">
        <v>11114</v>
      </c>
      <c r="J9" s="88">
        <v>5633</v>
      </c>
    </row>
    <row r="10" spans="2:11" ht="23.25" customHeight="1" x14ac:dyDescent="0.25">
      <c r="B10" s="83" t="s">
        <v>10</v>
      </c>
      <c r="C10" s="89">
        <v>6614</v>
      </c>
      <c r="D10" s="90">
        <v>3147</v>
      </c>
      <c r="E10" s="90">
        <v>3309</v>
      </c>
      <c r="F10" s="91">
        <v>1597</v>
      </c>
      <c r="G10" s="89">
        <v>18756</v>
      </c>
      <c r="H10" s="90">
        <v>9884</v>
      </c>
      <c r="I10" s="90">
        <v>2288</v>
      </c>
      <c r="J10" s="92">
        <v>1253</v>
      </c>
    </row>
    <row r="11" spans="2:11" ht="23.25" customHeight="1" thickBot="1" x14ac:dyDescent="0.3">
      <c r="B11" s="84" t="s">
        <v>11</v>
      </c>
      <c r="C11" s="93">
        <v>3952</v>
      </c>
      <c r="D11" s="94">
        <v>1819</v>
      </c>
      <c r="E11" s="94">
        <v>1840</v>
      </c>
      <c r="F11" s="95">
        <v>813</v>
      </c>
      <c r="G11" s="93">
        <v>10144</v>
      </c>
      <c r="H11" s="94">
        <v>4891</v>
      </c>
      <c r="I11" s="94">
        <v>738</v>
      </c>
      <c r="J11" s="96">
        <v>347</v>
      </c>
    </row>
    <row r="12" spans="2:11" ht="24" customHeight="1" thickTop="1" x14ac:dyDescent="0.25">
      <c r="B12" s="174" t="s">
        <v>70</v>
      </c>
      <c r="C12" s="176">
        <f>SUM(C10/C9*100)</f>
        <v>39.692732401128254</v>
      </c>
      <c r="D12" s="177">
        <f t="shared" ref="D12:E12" si="0">SUM(D10/D9*100)</f>
        <v>39.654737903225808</v>
      </c>
      <c r="E12" s="177">
        <f t="shared" si="0"/>
        <v>40.561412110811474</v>
      </c>
      <c r="F12" s="178">
        <f>SUM(F10/F9*100)</f>
        <v>38.214883943527163</v>
      </c>
      <c r="G12" s="179">
        <f>SUM(G10/G9*100)</f>
        <v>26.458265739395394</v>
      </c>
      <c r="H12" s="180">
        <f>SUM(H10/H9*100)</f>
        <v>27.442596551628395</v>
      </c>
      <c r="I12" s="180">
        <f>SUM(I10/I9*100)</f>
        <v>20.586647471657368</v>
      </c>
      <c r="J12" s="181">
        <f>SUM(J10/J9*100)</f>
        <v>22.243919758565596</v>
      </c>
    </row>
    <row r="13" spans="2:11" ht="26.25" customHeight="1" thickBot="1" x14ac:dyDescent="0.3">
      <c r="B13" s="175" t="s">
        <v>71</v>
      </c>
      <c r="C13" s="184">
        <f>SUM(C11/C9*100)</f>
        <v>23.717217787913341</v>
      </c>
      <c r="D13" s="183">
        <f t="shared" ref="D13:E13" si="1">SUM(D11/D9*100)</f>
        <v>22.920866935483872</v>
      </c>
      <c r="E13" s="183">
        <f t="shared" si="1"/>
        <v>22.554547683255699</v>
      </c>
      <c r="F13" s="185">
        <f>SUM(F11/F9*100)</f>
        <v>19.454414931801868</v>
      </c>
      <c r="G13" s="184">
        <f>SUM(G11/G9*100)</f>
        <v>14.309695439348841</v>
      </c>
      <c r="H13" s="183">
        <f>SUM(H11/H9*100)</f>
        <v>13.579698475719798</v>
      </c>
      <c r="I13" s="183">
        <f>SUM(I11/I9*100)</f>
        <v>6.6402735288824903</v>
      </c>
      <c r="J13" s="182">
        <f>SUM(J11/J9*100)</f>
        <v>6.1601278182140957</v>
      </c>
    </row>
    <row r="14" spans="2:11" ht="13.5" customHeight="1" x14ac:dyDescent="0.25">
      <c r="B14" s="50" t="s">
        <v>73</v>
      </c>
      <c r="C14" s="55" t="str">
        <f>T('A-I b.ogół. i do 30r.ż.'!B55)</f>
        <v>*      Liczby zawarte w zestawieniu - w okresie styczeń - luty 2024 r.</v>
      </c>
    </row>
    <row r="15" spans="2:11" ht="13.5" customHeight="1" x14ac:dyDescent="0.25">
      <c r="B15" s="50" t="s">
        <v>74</v>
      </c>
      <c r="C15" s="54" t="s">
        <v>103</v>
      </c>
      <c r="I15" s="113"/>
    </row>
    <row r="16" spans="2:11" ht="14.25" customHeight="1" x14ac:dyDescent="0.25">
      <c r="C16" s="50" t="s">
        <v>86</v>
      </c>
      <c r="D16" s="76"/>
      <c r="I16" s="114"/>
    </row>
    <row r="17" spans="2:5" ht="12.75" customHeight="1" x14ac:dyDescent="0.25">
      <c r="B17" s="55" t="s">
        <v>88</v>
      </c>
      <c r="C17" s="76"/>
    </row>
    <row r="18" spans="2:5" ht="12.75" customHeight="1" x14ac:dyDescent="0.25">
      <c r="B18" s="50" t="s">
        <v>89</v>
      </c>
      <c r="C18" s="56"/>
    </row>
    <row r="19" spans="2:5" ht="13.5" customHeight="1" x14ac:dyDescent="0.25">
      <c r="B19" s="81"/>
      <c r="C19" s="56"/>
    </row>
    <row r="20" spans="2:5" x14ac:dyDescent="0.25">
      <c r="C20" s="56"/>
    </row>
    <row r="21" spans="2:5" x14ac:dyDescent="0.25">
      <c r="C21" s="56"/>
      <c r="E21" s="76"/>
    </row>
    <row r="22" spans="2:5" x14ac:dyDescent="0.25">
      <c r="C22" s="57"/>
    </row>
  </sheetData>
  <mergeCells count="12">
    <mergeCell ref="C7:F7"/>
    <mergeCell ref="G7:J7"/>
    <mergeCell ref="C3:D6"/>
    <mergeCell ref="E3:F3"/>
    <mergeCell ref="E4:F4"/>
    <mergeCell ref="E5:F5"/>
    <mergeCell ref="E6:F6"/>
    <mergeCell ref="G3:J3"/>
    <mergeCell ref="G4:J4"/>
    <mergeCell ref="G5:H6"/>
    <mergeCell ref="I5:J5"/>
    <mergeCell ref="I6:J6"/>
  </mergeCells>
  <printOptions horizontalCentered="1" verticalCentered="1"/>
  <pageMargins left="0" right="0" top="0" bottom="0" header="0" footer="0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A-I b.ogół. i do 30r.ż.</vt:lpstr>
      <vt:lpstr>A-II w tym kobiety</vt:lpstr>
      <vt:lpstr>A-III akt.for. do 30 i 25r.ż.</vt:lpstr>
      <vt:lpstr>A-IV bez do 30 i 25r.ż.</vt:lpstr>
      <vt:lpstr>'A-IV bez do 30 i 25r.ż.'!OLE_LINK1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Bartosz Kostecki</cp:lastModifiedBy>
  <cp:lastPrinted>2023-03-22T08:21:43Z</cp:lastPrinted>
  <dcterms:created xsi:type="dcterms:W3CDTF">2017-09-15T11:17:22Z</dcterms:created>
  <dcterms:modified xsi:type="dcterms:W3CDTF">2024-03-18T12:49:02Z</dcterms:modified>
</cp:coreProperties>
</file>