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65" windowWidth="19035" windowHeight="10890" tabRatio="790"/>
  </bookViews>
  <sheets>
    <sheet name="15" sheetId="1" r:id="rId1"/>
    <sheet name="16" sheetId="2" r:id="rId2"/>
    <sheet name="17" sheetId="46" r:id="rId3"/>
    <sheet name="18" sheetId="47" r:id="rId4"/>
    <sheet name="19" sheetId="49" r:id="rId5"/>
    <sheet name="20" sheetId="7" r:id="rId6"/>
    <sheet name="21" sheetId="48" r:id="rId7"/>
    <sheet name="22" sheetId="50" r:id="rId8"/>
    <sheet name="23-25" sheetId="35" r:id="rId9"/>
    <sheet name="26-28" sheetId="36" r:id="rId10"/>
    <sheet name="29" sheetId="3" r:id="rId11"/>
    <sheet name="30-32" sheetId="37" r:id="rId12"/>
    <sheet name="33" sheetId="4" r:id="rId13"/>
    <sheet name="34" sheetId="33" r:id="rId14"/>
    <sheet name="35" sheetId="31" r:id="rId15"/>
    <sheet name="36" sheetId="43" r:id="rId16"/>
    <sheet name="37" sheetId="44" r:id="rId17"/>
    <sheet name="38" sheetId="45" r:id="rId18"/>
    <sheet name="39" sheetId="52" r:id="rId19"/>
    <sheet name="40" sheetId="53" r:id="rId20"/>
    <sheet name="41" sheetId="24" r:id="rId21"/>
    <sheet name="42" sheetId="39" r:id="rId22"/>
    <sheet name="43" sheetId="54" r:id="rId23"/>
  </sheets>
  <definedNames>
    <definedName name="SUMA_W_6_K_W_8_K">'19'!$C$37</definedName>
  </definedNames>
  <calcPr calcId="125725" refMode="R1C1"/>
</workbook>
</file>

<file path=xl/calcChain.xml><?xml version="1.0" encoding="utf-8"?>
<calcChain xmlns="http://schemas.openxmlformats.org/spreadsheetml/2006/main">
  <c r="H32" i="2"/>
  <c r="R9" i="52"/>
  <c r="R10"/>
  <c r="R13"/>
  <c r="R14"/>
  <c r="R17"/>
  <c r="R18"/>
  <c r="R21"/>
  <c r="R22"/>
  <c r="R25"/>
  <c r="R26"/>
  <c r="R29"/>
  <c r="R30"/>
  <c r="R33"/>
  <c r="R8"/>
  <c r="N9"/>
  <c r="N10"/>
  <c r="N11"/>
  <c r="R11" s="1"/>
  <c r="N12"/>
  <c r="R12" s="1"/>
  <c r="N13"/>
  <c r="N14"/>
  <c r="N15"/>
  <c r="R15" s="1"/>
  <c r="N16"/>
  <c r="R16" s="1"/>
  <c r="N17"/>
  <c r="N18"/>
  <c r="N19"/>
  <c r="R19" s="1"/>
  <c r="N20"/>
  <c r="R20" s="1"/>
  <c r="N21"/>
  <c r="N22"/>
  <c r="N23"/>
  <c r="R23" s="1"/>
  <c r="N24"/>
  <c r="R24" s="1"/>
  <c r="N25"/>
  <c r="N26"/>
  <c r="N27"/>
  <c r="R27" s="1"/>
  <c r="N28"/>
  <c r="R28" s="1"/>
  <c r="N29"/>
  <c r="N30"/>
  <c r="N31"/>
  <c r="R31" s="1"/>
  <c r="N32"/>
  <c r="R32" s="1"/>
  <c r="N33"/>
  <c r="N8"/>
  <c r="P33"/>
  <c r="M33"/>
  <c r="Q33" s="1"/>
  <c r="L33"/>
  <c r="K33"/>
  <c r="O33" s="1"/>
  <c r="M32"/>
  <c r="Q32" s="1"/>
  <c r="L32"/>
  <c r="P32" s="1"/>
  <c r="K32"/>
  <c r="O32" s="1"/>
  <c r="P31"/>
  <c r="M31"/>
  <c r="Q31" s="1"/>
  <c r="L31"/>
  <c r="K31"/>
  <c r="O31" s="1"/>
  <c r="M30"/>
  <c r="Q30" s="1"/>
  <c r="L30"/>
  <c r="P30" s="1"/>
  <c r="K30"/>
  <c r="O30" s="1"/>
  <c r="M29"/>
  <c r="Q29" s="1"/>
  <c r="L29"/>
  <c r="P29" s="1"/>
  <c r="K29"/>
  <c r="O29" s="1"/>
  <c r="M28"/>
  <c r="Q28" s="1"/>
  <c r="L28"/>
  <c r="P28" s="1"/>
  <c r="K28"/>
  <c r="O28" s="1"/>
  <c r="M27"/>
  <c r="Q27" s="1"/>
  <c r="L27"/>
  <c r="P27" s="1"/>
  <c r="K27"/>
  <c r="O27" s="1"/>
  <c r="M26"/>
  <c r="Q26" s="1"/>
  <c r="L26"/>
  <c r="P26" s="1"/>
  <c r="K26"/>
  <c r="O26" s="1"/>
  <c r="P25"/>
  <c r="M25"/>
  <c r="Q25" s="1"/>
  <c r="L25"/>
  <c r="K25"/>
  <c r="O25" s="1"/>
  <c r="M24"/>
  <c r="Q24" s="1"/>
  <c r="L24"/>
  <c r="P24" s="1"/>
  <c r="K24"/>
  <c r="O24" s="1"/>
  <c r="P23"/>
  <c r="M23"/>
  <c r="Q23" s="1"/>
  <c r="L23"/>
  <c r="K23"/>
  <c r="O23" s="1"/>
  <c r="M22"/>
  <c r="Q22" s="1"/>
  <c r="L22"/>
  <c r="P22" s="1"/>
  <c r="K22"/>
  <c r="O22" s="1"/>
  <c r="M21"/>
  <c r="Q21" s="1"/>
  <c r="L21"/>
  <c r="P21" s="1"/>
  <c r="K21"/>
  <c r="O21" s="1"/>
  <c r="M20"/>
  <c r="Q20" s="1"/>
  <c r="L20"/>
  <c r="P20" s="1"/>
  <c r="K20"/>
  <c r="O20" s="1"/>
  <c r="M19"/>
  <c r="Q19" s="1"/>
  <c r="L19"/>
  <c r="P19" s="1"/>
  <c r="K19"/>
  <c r="O19" s="1"/>
  <c r="M18"/>
  <c r="Q18" s="1"/>
  <c r="L18"/>
  <c r="P18" s="1"/>
  <c r="K18"/>
  <c r="O18" s="1"/>
  <c r="P17"/>
  <c r="M17"/>
  <c r="Q17" s="1"/>
  <c r="L17"/>
  <c r="K17"/>
  <c r="O17" s="1"/>
  <c r="M16"/>
  <c r="Q16" s="1"/>
  <c r="L16"/>
  <c r="P16" s="1"/>
  <c r="K16"/>
  <c r="O16" s="1"/>
  <c r="M15"/>
  <c r="Q15" s="1"/>
  <c r="L15"/>
  <c r="P15" s="1"/>
  <c r="K15"/>
  <c r="O15" s="1"/>
  <c r="M14"/>
  <c r="Q14" s="1"/>
  <c r="L14"/>
  <c r="P14" s="1"/>
  <c r="K14"/>
  <c r="O14" s="1"/>
  <c r="M13"/>
  <c r="Q13" s="1"/>
  <c r="L13"/>
  <c r="L8" s="1"/>
  <c r="P8" s="1"/>
  <c r="K13"/>
  <c r="O13" s="1"/>
  <c r="M12"/>
  <c r="Q12" s="1"/>
  <c r="L12"/>
  <c r="P12" s="1"/>
  <c r="K12"/>
  <c r="O12" s="1"/>
  <c r="P11"/>
  <c r="M11"/>
  <c r="Q11" s="1"/>
  <c r="L11"/>
  <c r="K11"/>
  <c r="O11" s="1"/>
  <c r="M10"/>
  <c r="Q10" s="1"/>
  <c r="L10"/>
  <c r="P10" s="1"/>
  <c r="K10"/>
  <c r="O10" s="1"/>
  <c r="P9"/>
  <c r="M9"/>
  <c r="Q9" s="1"/>
  <c r="L9"/>
  <c r="K9"/>
  <c r="O9" s="1"/>
  <c r="M8"/>
  <c r="Q8" s="1"/>
  <c r="I8"/>
  <c r="H8"/>
  <c r="G8"/>
  <c r="E8"/>
  <c r="D8"/>
  <c r="C8"/>
  <c r="P13" l="1"/>
  <c r="K8"/>
  <c r="O8" s="1"/>
  <c r="H35" i="50" l="1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9"/>
  <c r="G9"/>
  <c r="H8"/>
  <c r="G8"/>
  <c r="H7"/>
  <c r="G7"/>
  <c r="E7"/>
  <c r="C7"/>
  <c r="F46" i="49"/>
  <c r="D45"/>
  <c r="F44"/>
  <c r="G43"/>
  <c r="H43" s="1"/>
  <c r="F43"/>
  <c r="D43"/>
  <c r="G42"/>
  <c r="H42" s="1"/>
  <c r="F42"/>
  <c r="D42"/>
  <c r="F41"/>
  <c r="G40"/>
  <c r="H40" s="1"/>
  <c r="F40"/>
  <c r="D40"/>
  <c r="F39"/>
  <c r="H38"/>
  <c r="G38"/>
  <c r="F38"/>
  <c r="D38"/>
  <c r="D37"/>
  <c r="C37"/>
  <c r="G37" s="1"/>
  <c r="G36"/>
  <c r="H36" s="1"/>
  <c r="F36"/>
  <c r="D36"/>
  <c r="G35"/>
  <c r="H35" s="1"/>
  <c r="F35"/>
  <c r="D35"/>
  <c r="G34"/>
  <c r="H34" s="1"/>
  <c r="F34"/>
  <c r="D34"/>
  <c r="G33"/>
  <c r="H33" s="1"/>
  <c r="F33"/>
  <c r="D33"/>
  <c r="G32"/>
  <c r="H32" s="1"/>
  <c r="F32"/>
  <c r="D32"/>
  <c r="G31"/>
  <c r="H31" s="1"/>
  <c r="F31"/>
  <c r="D31"/>
  <c r="G30"/>
  <c r="H30" s="1"/>
  <c r="F30"/>
  <c r="D30"/>
  <c r="F29"/>
  <c r="G28"/>
  <c r="H28" s="1"/>
  <c r="F28"/>
  <c r="D28"/>
  <c r="F27"/>
  <c r="D27"/>
  <c r="C27"/>
  <c r="G27" s="1"/>
  <c r="G26"/>
  <c r="H26" s="1"/>
  <c r="F26"/>
  <c r="D26"/>
  <c r="F25"/>
  <c r="F24"/>
  <c r="F23"/>
  <c r="F22"/>
  <c r="F21"/>
  <c r="F20"/>
  <c r="H19"/>
  <c r="G19"/>
  <c r="F19"/>
  <c r="D19"/>
  <c r="F18"/>
  <c r="G17"/>
  <c r="H17" s="1"/>
  <c r="F17"/>
  <c r="D17"/>
  <c r="G16"/>
  <c r="H16" s="1"/>
  <c r="F16"/>
  <c r="D16"/>
  <c r="G15"/>
  <c r="H15" s="1"/>
  <c r="F15"/>
  <c r="D15"/>
  <c r="G13"/>
  <c r="H13" s="1"/>
  <c r="F13"/>
  <c r="D13"/>
  <c r="G12"/>
  <c r="H12" s="1"/>
  <c r="F12"/>
  <c r="D12"/>
  <c r="F10"/>
  <c r="E10"/>
  <c r="C10"/>
  <c r="E9"/>
  <c r="F9" s="1"/>
  <c r="G8"/>
  <c r="H8" s="1"/>
  <c r="K34" i="48"/>
  <c r="L34" s="1"/>
  <c r="I34"/>
  <c r="J34" s="1"/>
  <c r="H34"/>
  <c r="E34"/>
  <c r="K33"/>
  <c r="L33" s="1"/>
  <c r="I33"/>
  <c r="J33" s="1"/>
  <c r="H33"/>
  <c r="E33"/>
  <c r="K32"/>
  <c r="L32" s="1"/>
  <c r="I32"/>
  <c r="J32" s="1"/>
  <c r="H32"/>
  <c r="E32"/>
  <c r="K31"/>
  <c r="L31" s="1"/>
  <c r="I31"/>
  <c r="J31" s="1"/>
  <c r="H31"/>
  <c r="E31"/>
  <c r="K30"/>
  <c r="L30" s="1"/>
  <c r="I30"/>
  <c r="J30" s="1"/>
  <c r="H30"/>
  <c r="E30"/>
  <c r="K29"/>
  <c r="L29" s="1"/>
  <c r="J29"/>
  <c r="I29"/>
  <c r="H29"/>
  <c r="E29"/>
  <c r="K28"/>
  <c r="L28" s="1"/>
  <c r="I28"/>
  <c r="J28" s="1"/>
  <c r="H28"/>
  <c r="E28"/>
  <c r="K27"/>
  <c r="L27" s="1"/>
  <c r="J27"/>
  <c r="I27"/>
  <c r="H27"/>
  <c r="E27"/>
  <c r="K26"/>
  <c r="L26" s="1"/>
  <c r="I26"/>
  <c r="J26" s="1"/>
  <c r="H26"/>
  <c r="E26"/>
  <c r="K25"/>
  <c r="L25" s="1"/>
  <c r="I25"/>
  <c r="J25" s="1"/>
  <c r="H25"/>
  <c r="E25"/>
  <c r="K24"/>
  <c r="L24" s="1"/>
  <c r="I24"/>
  <c r="J24" s="1"/>
  <c r="H24"/>
  <c r="E24"/>
  <c r="K23"/>
  <c r="L23" s="1"/>
  <c r="I23"/>
  <c r="J23" s="1"/>
  <c r="H23"/>
  <c r="E23"/>
  <c r="K22"/>
  <c r="L22" s="1"/>
  <c r="I22"/>
  <c r="J22" s="1"/>
  <c r="H22"/>
  <c r="E22"/>
  <c r="K21"/>
  <c r="L21" s="1"/>
  <c r="I21"/>
  <c r="J21" s="1"/>
  <c r="H21"/>
  <c r="E21"/>
  <c r="K20"/>
  <c r="L20" s="1"/>
  <c r="I20"/>
  <c r="J20" s="1"/>
  <c r="H20"/>
  <c r="E20"/>
  <c r="K19"/>
  <c r="L19" s="1"/>
  <c r="J19"/>
  <c r="I19"/>
  <c r="H19"/>
  <c r="E19"/>
  <c r="K18"/>
  <c r="L18" s="1"/>
  <c r="I18"/>
  <c r="J18" s="1"/>
  <c r="H18"/>
  <c r="E18"/>
  <c r="K17"/>
  <c r="L17" s="1"/>
  <c r="J17"/>
  <c r="I17"/>
  <c r="H17"/>
  <c r="E17"/>
  <c r="K16"/>
  <c r="L16" s="1"/>
  <c r="I16"/>
  <c r="J16" s="1"/>
  <c r="H16"/>
  <c r="E16"/>
  <c r="K15"/>
  <c r="L15" s="1"/>
  <c r="I15"/>
  <c r="J15" s="1"/>
  <c r="H15"/>
  <c r="E15"/>
  <c r="K14"/>
  <c r="L14" s="1"/>
  <c r="I14"/>
  <c r="J14" s="1"/>
  <c r="H14"/>
  <c r="E14"/>
  <c r="K13"/>
  <c r="L13" s="1"/>
  <c r="I13"/>
  <c r="J13" s="1"/>
  <c r="H13"/>
  <c r="E13"/>
  <c r="K12"/>
  <c r="L12" s="1"/>
  <c r="I12"/>
  <c r="J12" s="1"/>
  <c r="H12"/>
  <c r="E12"/>
  <c r="K11"/>
  <c r="L11" s="1"/>
  <c r="J11"/>
  <c r="I11"/>
  <c r="H11"/>
  <c r="E11"/>
  <c r="K10"/>
  <c r="L10" s="1"/>
  <c r="I10"/>
  <c r="J10" s="1"/>
  <c r="H10"/>
  <c r="E10"/>
  <c r="G9"/>
  <c r="F9"/>
  <c r="D9"/>
  <c r="C9"/>
  <c r="F34" i="47"/>
  <c r="E34"/>
  <c r="E33"/>
  <c r="F33" s="1"/>
  <c r="F32"/>
  <c r="E32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D9"/>
  <c r="C9"/>
  <c r="G17" i="46"/>
  <c r="F17"/>
  <c r="D17"/>
  <c r="G16"/>
  <c r="F16"/>
  <c r="D16"/>
  <c r="G15"/>
  <c r="F15"/>
  <c r="D15"/>
  <c r="G14"/>
  <c r="F14"/>
  <c r="D14"/>
  <c r="G13"/>
  <c r="F13"/>
  <c r="D13"/>
  <c r="G12"/>
  <c r="F12"/>
  <c r="D12"/>
  <c r="G10"/>
  <c r="F10"/>
  <c r="D10"/>
  <c r="G9"/>
  <c r="F9"/>
  <c r="D9"/>
  <c r="G7"/>
  <c r="H17" s="1"/>
  <c r="E9" i="47" l="1"/>
  <c r="F9" s="1"/>
  <c r="H27" i="49"/>
  <c r="G10"/>
  <c r="H10" s="1"/>
  <c r="C9"/>
  <c r="H37"/>
  <c r="E9" i="48"/>
  <c r="I9"/>
  <c r="J9" s="1"/>
  <c r="H9"/>
  <c r="K9"/>
  <c r="L9" s="1"/>
  <c r="H9" i="46"/>
  <c r="H10"/>
  <c r="H12"/>
  <c r="H13"/>
  <c r="H14"/>
  <c r="H15"/>
  <c r="H16"/>
  <c r="D10" i="49" l="1"/>
  <c r="G9"/>
  <c r="H9" s="1"/>
  <c r="D9"/>
  <c r="H31" i="2" l="1"/>
  <c r="H14"/>
  <c r="E10" i="1"/>
  <c r="H8" l="1"/>
  <c r="H10"/>
  <c r="H11"/>
  <c r="H9"/>
  <c r="E11"/>
  <c r="E9"/>
  <c r="E8"/>
  <c r="H7" i="39"/>
  <c r="G7"/>
  <c r="F7"/>
  <c r="E7"/>
  <c r="D7"/>
  <c r="C7"/>
  <c r="AC41" i="37"/>
  <c r="AD48" s="1"/>
  <c r="AA41"/>
  <c r="AB48" s="1"/>
  <c r="Y41"/>
  <c r="Z48" s="1"/>
  <c r="W41"/>
  <c r="X49" s="1"/>
  <c r="U41"/>
  <c r="V46" s="1"/>
  <c r="S41"/>
  <c r="T48" s="1"/>
  <c r="Q41"/>
  <c r="R48" s="1"/>
  <c r="O41"/>
  <c r="P49" s="1"/>
  <c r="M41"/>
  <c r="E41" s="1"/>
  <c r="K41"/>
  <c r="L48" s="1"/>
  <c r="I41"/>
  <c r="J48" s="1"/>
  <c r="G41"/>
  <c r="H49" s="1"/>
  <c r="AC26"/>
  <c r="AD31" s="1"/>
  <c r="AA26"/>
  <c r="AB32" s="1"/>
  <c r="Y26"/>
  <c r="Z31" s="1"/>
  <c r="W26"/>
  <c r="X31" s="1"/>
  <c r="U26"/>
  <c r="V31" s="1"/>
  <c r="S26"/>
  <c r="T32" s="1"/>
  <c r="Q26"/>
  <c r="R29" s="1"/>
  <c r="O26"/>
  <c r="P31" s="1"/>
  <c r="M26"/>
  <c r="N31" s="1"/>
  <c r="K26"/>
  <c r="L32" s="1"/>
  <c r="I26"/>
  <c r="J31" s="1"/>
  <c r="G26"/>
  <c r="H31" s="1"/>
  <c r="E17"/>
  <c r="D17"/>
  <c r="E16"/>
  <c r="D16"/>
  <c r="E15"/>
  <c r="D15"/>
  <c r="E14"/>
  <c r="D14"/>
  <c r="E13"/>
  <c r="D13"/>
  <c r="E12"/>
  <c r="D12"/>
  <c r="AC10"/>
  <c r="AD16" s="1"/>
  <c r="AA10"/>
  <c r="AB15" s="1"/>
  <c r="Y10"/>
  <c r="Z14" s="1"/>
  <c r="W10"/>
  <c r="X17" s="1"/>
  <c r="U10"/>
  <c r="V16" s="1"/>
  <c r="S10"/>
  <c r="T15" s="1"/>
  <c r="Q10"/>
  <c r="R14" s="1"/>
  <c r="O10"/>
  <c r="P17" s="1"/>
  <c r="M10"/>
  <c r="N16" s="1"/>
  <c r="K10"/>
  <c r="L15" s="1"/>
  <c r="I10"/>
  <c r="J14" s="1"/>
  <c r="G10"/>
  <c r="H17" s="1"/>
  <c r="D10"/>
  <c r="AD49" i="36"/>
  <c r="AB49"/>
  <c r="Z49"/>
  <c r="X49"/>
  <c r="V49"/>
  <c r="T49"/>
  <c r="R49"/>
  <c r="P49"/>
  <c r="N49"/>
  <c r="L49"/>
  <c r="J49"/>
  <c r="H49"/>
  <c r="F49"/>
  <c r="D49"/>
  <c r="AD48"/>
  <c r="AB48"/>
  <c r="Z48"/>
  <c r="X48"/>
  <c r="V48"/>
  <c r="T48"/>
  <c r="R48"/>
  <c r="P48"/>
  <c r="N48"/>
  <c r="L48"/>
  <c r="J48"/>
  <c r="H48"/>
  <c r="F48"/>
  <c r="D48"/>
  <c r="AD47"/>
  <c r="AB47"/>
  <c r="Z47"/>
  <c r="X47"/>
  <c r="V47"/>
  <c r="T47"/>
  <c r="R47"/>
  <c r="P47"/>
  <c r="N47"/>
  <c r="L47"/>
  <c r="J47"/>
  <c r="H47"/>
  <c r="F47"/>
  <c r="D47"/>
  <c r="AD46"/>
  <c r="AB46"/>
  <c r="Z46"/>
  <c r="X46"/>
  <c r="V46"/>
  <c r="T46"/>
  <c r="R46"/>
  <c r="P46"/>
  <c r="N46"/>
  <c r="L46"/>
  <c r="J46"/>
  <c r="H46"/>
  <c r="F46"/>
  <c r="D46"/>
  <c r="AD45"/>
  <c r="AB45"/>
  <c r="Z45"/>
  <c r="X45"/>
  <c r="V45"/>
  <c r="T45"/>
  <c r="R45"/>
  <c r="P45"/>
  <c r="N45"/>
  <c r="L45"/>
  <c r="J45"/>
  <c r="H45"/>
  <c r="F45"/>
  <c r="D45"/>
  <c r="AD44"/>
  <c r="AB44"/>
  <c r="Z44"/>
  <c r="X44"/>
  <c r="V44"/>
  <c r="T44"/>
  <c r="R44"/>
  <c r="P44"/>
  <c r="N44"/>
  <c r="L44"/>
  <c r="J44"/>
  <c r="H44"/>
  <c r="F44"/>
  <c r="D44"/>
  <c r="AD43"/>
  <c r="AB43"/>
  <c r="Z43"/>
  <c r="X43"/>
  <c r="V43"/>
  <c r="T43"/>
  <c r="R43"/>
  <c r="P43"/>
  <c r="N43"/>
  <c r="L43"/>
  <c r="J43"/>
  <c r="H43"/>
  <c r="F43"/>
  <c r="D43"/>
  <c r="AD41"/>
  <c r="AB41"/>
  <c r="Z41"/>
  <c r="X41"/>
  <c r="V41"/>
  <c r="T41"/>
  <c r="R41"/>
  <c r="P41"/>
  <c r="N41"/>
  <c r="L41"/>
  <c r="J41"/>
  <c r="H41"/>
  <c r="F41"/>
  <c r="D41"/>
  <c r="AD32"/>
  <c r="AB32"/>
  <c r="Z32"/>
  <c r="X32"/>
  <c r="V32"/>
  <c r="T32"/>
  <c r="R32"/>
  <c r="P32"/>
  <c r="N32"/>
  <c r="L32"/>
  <c r="J32"/>
  <c r="H32"/>
  <c r="F32"/>
  <c r="D32"/>
  <c r="AD31"/>
  <c r="AB31"/>
  <c r="Z31"/>
  <c r="X31"/>
  <c r="V31"/>
  <c r="T31"/>
  <c r="R31"/>
  <c r="P31"/>
  <c r="N31"/>
  <c r="L31"/>
  <c r="J31"/>
  <c r="H31"/>
  <c r="F31"/>
  <c r="D31"/>
  <c r="AD30"/>
  <c r="AB30"/>
  <c r="Z30"/>
  <c r="X30"/>
  <c r="V30"/>
  <c r="T30"/>
  <c r="R30"/>
  <c r="P30"/>
  <c r="N30"/>
  <c r="L30"/>
  <c r="J30"/>
  <c r="H30"/>
  <c r="F30"/>
  <c r="D30"/>
  <c r="AD29"/>
  <c r="AB29"/>
  <c r="Z29"/>
  <c r="X29"/>
  <c r="V29"/>
  <c r="T29"/>
  <c r="R29"/>
  <c r="P29"/>
  <c r="N29"/>
  <c r="L29"/>
  <c r="J29"/>
  <c r="H29"/>
  <c r="F29"/>
  <c r="D29"/>
  <c r="AD28"/>
  <c r="AB28"/>
  <c r="Z28"/>
  <c r="X28"/>
  <c r="V28"/>
  <c r="T28"/>
  <c r="R28"/>
  <c r="P28"/>
  <c r="N28"/>
  <c r="L28"/>
  <c r="J28"/>
  <c r="H28"/>
  <c r="F28"/>
  <c r="D28"/>
  <c r="AD26"/>
  <c r="AB26"/>
  <c r="Z26"/>
  <c r="X26"/>
  <c r="V26"/>
  <c r="T26"/>
  <c r="R26"/>
  <c r="P26"/>
  <c r="N26"/>
  <c r="L26"/>
  <c r="J26"/>
  <c r="H26"/>
  <c r="F26"/>
  <c r="D26"/>
  <c r="F17"/>
  <c r="D17"/>
  <c r="F16"/>
  <c r="D16"/>
  <c r="F15"/>
  <c r="D15"/>
  <c r="Z14"/>
  <c r="F14"/>
  <c r="D14"/>
  <c r="F13"/>
  <c r="D13"/>
  <c r="F12"/>
  <c r="D12"/>
  <c r="AC10"/>
  <c r="AD17" s="1"/>
  <c r="AA10"/>
  <c r="AB16" s="1"/>
  <c r="Y10"/>
  <c r="Z17" s="1"/>
  <c r="W10"/>
  <c r="X17" s="1"/>
  <c r="U10"/>
  <c r="V16" s="1"/>
  <c r="S10"/>
  <c r="T16" s="1"/>
  <c r="Q10"/>
  <c r="R10" s="1"/>
  <c r="P10"/>
  <c r="O10"/>
  <c r="P17" s="1"/>
  <c r="M10"/>
  <c r="N10" s="1"/>
  <c r="K10"/>
  <c r="L16" s="1"/>
  <c r="I10"/>
  <c r="J10" s="1"/>
  <c r="G10"/>
  <c r="H17" s="1"/>
  <c r="F10"/>
  <c r="D10"/>
  <c r="E40" i="35"/>
  <c r="F47" s="1"/>
  <c r="C40"/>
  <c r="D48" s="1"/>
  <c r="E24"/>
  <c r="F30" s="1"/>
  <c r="C24"/>
  <c r="D29" s="1"/>
  <c r="E7"/>
  <c r="F13" s="1"/>
  <c r="C7"/>
  <c r="D14" s="1"/>
  <c r="I34" i="33"/>
  <c r="J34" s="1"/>
  <c r="H34"/>
  <c r="E34"/>
  <c r="I33"/>
  <c r="J33" s="1"/>
  <c r="H33"/>
  <c r="E33"/>
  <c r="I32"/>
  <c r="J32" s="1"/>
  <c r="H32"/>
  <c r="E32"/>
  <c r="I31"/>
  <c r="J31" s="1"/>
  <c r="H31"/>
  <c r="E31"/>
  <c r="I30"/>
  <c r="J30" s="1"/>
  <c r="H30"/>
  <c r="E30"/>
  <c r="I29"/>
  <c r="J29" s="1"/>
  <c r="H29"/>
  <c r="E29"/>
  <c r="I28"/>
  <c r="J28" s="1"/>
  <c r="H28"/>
  <c r="E28"/>
  <c r="I27"/>
  <c r="J27" s="1"/>
  <c r="H27"/>
  <c r="E27"/>
  <c r="I26"/>
  <c r="J26" s="1"/>
  <c r="H26"/>
  <c r="E26"/>
  <c r="I25"/>
  <c r="J25" s="1"/>
  <c r="H25"/>
  <c r="E25"/>
  <c r="I24"/>
  <c r="J24" s="1"/>
  <c r="H24"/>
  <c r="E24"/>
  <c r="I23"/>
  <c r="J23" s="1"/>
  <c r="H23"/>
  <c r="E23"/>
  <c r="I22"/>
  <c r="J22" s="1"/>
  <c r="H22"/>
  <c r="E22"/>
  <c r="I21"/>
  <c r="J21" s="1"/>
  <c r="H21"/>
  <c r="E21"/>
  <c r="I20"/>
  <c r="J20" s="1"/>
  <c r="H20"/>
  <c r="E20"/>
  <c r="I19"/>
  <c r="J19" s="1"/>
  <c r="H19"/>
  <c r="E19"/>
  <c r="I18"/>
  <c r="J18" s="1"/>
  <c r="H18"/>
  <c r="E18"/>
  <c r="I17"/>
  <c r="J17" s="1"/>
  <c r="H17"/>
  <c r="E17"/>
  <c r="I16"/>
  <c r="J16" s="1"/>
  <c r="H16"/>
  <c r="E16"/>
  <c r="I15"/>
  <c r="J15" s="1"/>
  <c r="H15"/>
  <c r="E15"/>
  <c r="I14"/>
  <c r="J14" s="1"/>
  <c r="H14"/>
  <c r="E14"/>
  <c r="I13"/>
  <c r="J13" s="1"/>
  <c r="H13"/>
  <c r="E13"/>
  <c r="I12"/>
  <c r="J12" s="1"/>
  <c r="H12"/>
  <c r="E12"/>
  <c r="I11"/>
  <c r="J11" s="1"/>
  <c r="H11"/>
  <c r="E11"/>
  <c r="I10"/>
  <c r="J10" s="1"/>
  <c r="H10"/>
  <c r="E10"/>
  <c r="G9"/>
  <c r="H9" s="1"/>
  <c r="F9"/>
  <c r="D9"/>
  <c r="C9"/>
  <c r="E9" s="1"/>
  <c r="R47" i="37" l="1"/>
  <c r="H10" i="36"/>
  <c r="J43" i="37"/>
  <c r="Z47"/>
  <c r="J45"/>
  <c r="Z49"/>
  <c r="T15" i="36"/>
  <c r="R45" i="37"/>
  <c r="AB13"/>
  <c r="P32"/>
  <c r="T13"/>
  <c r="X30"/>
  <c r="Z43"/>
  <c r="J47"/>
  <c r="R49"/>
  <c r="P28"/>
  <c r="L13"/>
  <c r="H30"/>
  <c r="R43"/>
  <c r="Z45"/>
  <c r="J49"/>
  <c r="P14" i="36"/>
  <c r="P12"/>
  <c r="P16"/>
  <c r="V14" i="37"/>
  <c r="H16"/>
  <c r="Z17"/>
  <c r="N28"/>
  <c r="AD28"/>
  <c r="V30"/>
  <c r="N32"/>
  <c r="AD32"/>
  <c r="I9" i="33"/>
  <c r="J9" s="1"/>
  <c r="L10" i="36"/>
  <c r="X12"/>
  <c r="L13"/>
  <c r="H14"/>
  <c r="X16"/>
  <c r="L17"/>
  <c r="H12" i="37"/>
  <c r="Z13"/>
  <c r="L14"/>
  <c r="AB14"/>
  <c r="H15"/>
  <c r="R16"/>
  <c r="L17"/>
  <c r="AB17"/>
  <c r="C41"/>
  <c r="D48" s="1"/>
  <c r="T43"/>
  <c r="L45"/>
  <c r="AB45"/>
  <c r="T47"/>
  <c r="L49"/>
  <c r="AB49"/>
  <c r="Z12" i="36"/>
  <c r="T13"/>
  <c r="Z16"/>
  <c r="T17"/>
  <c r="R12" i="37"/>
  <c r="N14"/>
  <c r="AD14"/>
  <c r="Z16"/>
  <c r="R17"/>
  <c r="E26"/>
  <c r="F30" s="1"/>
  <c r="V28"/>
  <c r="N30"/>
  <c r="AD30"/>
  <c r="V32"/>
  <c r="T10" i="36"/>
  <c r="H12"/>
  <c r="X14"/>
  <c r="L15"/>
  <c r="H16"/>
  <c r="H10" i="37"/>
  <c r="Z12"/>
  <c r="R13"/>
  <c r="T14"/>
  <c r="T17"/>
  <c r="H28"/>
  <c r="X28"/>
  <c r="P30"/>
  <c r="H32"/>
  <c r="X32"/>
  <c r="L43"/>
  <c r="AB43"/>
  <c r="T45"/>
  <c r="L47"/>
  <c r="AB47"/>
  <c r="T49"/>
  <c r="F48"/>
  <c r="F46"/>
  <c r="F49"/>
  <c r="F47"/>
  <c r="F45"/>
  <c r="F43"/>
  <c r="F44"/>
  <c r="F41"/>
  <c r="E10"/>
  <c r="F17" s="1"/>
  <c r="P15"/>
  <c r="T29"/>
  <c r="AB29"/>
  <c r="P44"/>
  <c r="H46"/>
  <c r="X46"/>
  <c r="P48"/>
  <c r="X48"/>
  <c r="D49"/>
  <c r="P12"/>
  <c r="V15"/>
  <c r="X16"/>
  <c r="J17"/>
  <c r="J29"/>
  <c r="Z29"/>
  <c r="R31"/>
  <c r="V44"/>
  <c r="N46"/>
  <c r="AD46"/>
  <c r="V48"/>
  <c r="J10"/>
  <c r="L12"/>
  <c r="T12"/>
  <c r="AB12"/>
  <c r="N13"/>
  <c r="V13"/>
  <c r="AD13"/>
  <c r="H14"/>
  <c r="P14"/>
  <c r="X14"/>
  <c r="J15"/>
  <c r="R15"/>
  <c r="Z15"/>
  <c r="L16"/>
  <c r="T16"/>
  <c r="AB16"/>
  <c r="N17"/>
  <c r="V17"/>
  <c r="AD17"/>
  <c r="J28"/>
  <c r="R28"/>
  <c r="Z28"/>
  <c r="N29"/>
  <c r="V29"/>
  <c r="AD29"/>
  <c r="J30"/>
  <c r="R30"/>
  <c r="Z30"/>
  <c r="J32"/>
  <c r="R32"/>
  <c r="Z32"/>
  <c r="N43"/>
  <c r="V43"/>
  <c r="AD43"/>
  <c r="J44"/>
  <c r="R44"/>
  <c r="Z44"/>
  <c r="N45"/>
  <c r="V45"/>
  <c r="AD45"/>
  <c r="J46"/>
  <c r="R46"/>
  <c r="Z46"/>
  <c r="N47"/>
  <c r="V47"/>
  <c r="AD47"/>
  <c r="N49"/>
  <c r="V49"/>
  <c r="AD49"/>
  <c r="J12"/>
  <c r="X15"/>
  <c r="J16"/>
  <c r="L29"/>
  <c r="L31"/>
  <c r="T31"/>
  <c r="AB31"/>
  <c r="H44"/>
  <c r="X44"/>
  <c r="P46"/>
  <c r="H48"/>
  <c r="X12"/>
  <c r="J13"/>
  <c r="N15"/>
  <c r="AD15"/>
  <c r="P16"/>
  <c r="N44"/>
  <c r="AD44"/>
  <c r="N48"/>
  <c r="N12"/>
  <c r="V12"/>
  <c r="AD12"/>
  <c r="H13"/>
  <c r="P13"/>
  <c r="X13"/>
  <c r="C26"/>
  <c r="L28"/>
  <c r="T28"/>
  <c r="AB28"/>
  <c r="H29"/>
  <c r="P29"/>
  <c r="X29"/>
  <c r="L30"/>
  <c r="T30"/>
  <c r="AB30"/>
  <c r="H43"/>
  <c r="P43"/>
  <c r="X43"/>
  <c r="D44"/>
  <c r="L44"/>
  <c r="T44"/>
  <c r="AB44"/>
  <c r="H45"/>
  <c r="P45"/>
  <c r="X45"/>
  <c r="L46"/>
  <c r="T46"/>
  <c r="AB46"/>
  <c r="H47"/>
  <c r="P47"/>
  <c r="X47"/>
  <c r="R12" i="36"/>
  <c r="V13"/>
  <c r="J14"/>
  <c r="V15"/>
  <c r="J16"/>
  <c r="V17"/>
  <c r="AB13"/>
  <c r="N12"/>
  <c r="V12"/>
  <c r="AD12"/>
  <c r="J13"/>
  <c r="R13"/>
  <c r="Z13"/>
  <c r="N14"/>
  <c r="V14"/>
  <c r="AD14"/>
  <c r="J15"/>
  <c r="R15"/>
  <c r="Z15"/>
  <c r="N16"/>
  <c r="AD16"/>
  <c r="J17"/>
  <c r="R17"/>
  <c r="J12"/>
  <c r="N13"/>
  <c r="AD13"/>
  <c r="R14"/>
  <c r="N15"/>
  <c r="AD15"/>
  <c r="R16"/>
  <c r="N17"/>
  <c r="AB15"/>
  <c r="AB17"/>
  <c r="L12"/>
  <c r="T12"/>
  <c r="AB12"/>
  <c r="H13"/>
  <c r="P13"/>
  <c r="X13"/>
  <c r="L14"/>
  <c r="T14"/>
  <c r="AB14"/>
  <c r="H15"/>
  <c r="P15"/>
  <c r="X15"/>
  <c r="D9" i="35"/>
  <c r="D11"/>
  <c r="D13"/>
  <c r="D26"/>
  <c r="D28"/>
  <c r="D30"/>
  <c r="D43"/>
  <c r="D45"/>
  <c r="D47"/>
  <c r="F10"/>
  <c r="F12"/>
  <c r="F14"/>
  <c r="F27"/>
  <c r="F29"/>
  <c r="F42"/>
  <c r="F44"/>
  <c r="F46"/>
  <c r="F48"/>
  <c r="D10"/>
  <c r="D12"/>
  <c r="D27"/>
  <c r="D42"/>
  <c r="D44"/>
  <c r="D46"/>
  <c r="F9"/>
  <c r="F11"/>
  <c r="F26"/>
  <c r="F28"/>
  <c r="F43"/>
  <c r="F45"/>
  <c r="D41" i="37" l="1"/>
  <c r="D45"/>
  <c r="D46"/>
  <c r="D47"/>
  <c r="D43"/>
  <c r="F29"/>
  <c r="F26"/>
  <c r="F32"/>
  <c r="F28"/>
  <c r="F13"/>
  <c r="F31"/>
  <c r="F16"/>
  <c r="F7" i="35"/>
  <c r="D7"/>
  <c r="D32" i="37"/>
  <c r="D30"/>
  <c r="D28"/>
  <c r="D26"/>
  <c r="D31"/>
  <c r="D29"/>
  <c r="F14"/>
  <c r="F10"/>
  <c r="F15"/>
  <c r="F12"/>
  <c r="F24" i="35"/>
  <c r="F40"/>
  <c r="D40"/>
  <c r="D24"/>
  <c r="N11" i="31" l="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J35"/>
  <c r="I35"/>
  <c r="J34"/>
  <c r="K34" s="1"/>
  <c r="I34"/>
  <c r="J33"/>
  <c r="I33"/>
  <c r="J32"/>
  <c r="K32" s="1"/>
  <c r="I32"/>
  <c r="J31"/>
  <c r="I31"/>
  <c r="J30"/>
  <c r="K30" s="1"/>
  <c r="I30"/>
  <c r="J29"/>
  <c r="I29"/>
  <c r="J28"/>
  <c r="K28" s="1"/>
  <c r="I28"/>
  <c r="J27"/>
  <c r="I27"/>
  <c r="J26"/>
  <c r="K26" s="1"/>
  <c r="I26"/>
  <c r="J25"/>
  <c r="I25"/>
  <c r="J24"/>
  <c r="K24" s="1"/>
  <c r="I24"/>
  <c r="J23"/>
  <c r="I23"/>
  <c r="J22"/>
  <c r="K22" s="1"/>
  <c r="I22"/>
  <c r="J21"/>
  <c r="I21"/>
  <c r="J20"/>
  <c r="K20" s="1"/>
  <c r="I20"/>
  <c r="J19"/>
  <c r="I19"/>
  <c r="J18"/>
  <c r="K18" s="1"/>
  <c r="I18"/>
  <c r="J17"/>
  <c r="I17"/>
  <c r="J16"/>
  <c r="K16" s="1"/>
  <c r="I16"/>
  <c r="J15"/>
  <c r="I15"/>
  <c r="J14"/>
  <c r="K14" s="1"/>
  <c r="I14"/>
  <c r="J13"/>
  <c r="I13"/>
  <c r="J12"/>
  <c r="K12" s="1"/>
  <c r="I12"/>
  <c r="J11"/>
  <c r="I11"/>
  <c r="M10"/>
  <c r="N10" s="1"/>
  <c r="L10"/>
  <c r="G10"/>
  <c r="F10"/>
  <c r="D10"/>
  <c r="E10" s="1"/>
  <c r="C10"/>
  <c r="K23" l="1"/>
  <c r="K27"/>
  <c r="K31"/>
  <c r="K35"/>
  <c r="H10"/>
  <c r="K11"/>
  <c r="K13"/>
  <c r="K15"/>
  <c r="K17"/>
  <c r="K19"/>
  <c r="K21"/>
  <c r="K25"/>
  <c r="K29"/>
  <c r="K33"/>
  <c r="J10"/>
  <c r="I10"/>
  <c r="K10" l="1"/>
  <c r="M17" i="4"/>
  <c r="N17" s="1"/>
  <c r="M12"/>
  <c r="N12" s="1"/>
  <c r="M13"/>
  <c r="N13" s="1"/>
  <c r="M11"/>
  <c r="N11" s="1"/>
  <c r="K11"/>
  <c r="L11" s="1"/>
  <c r="K12"/>
  <c r="L12" s="1"/>
  <c r="K13"/>
  <c r="L13" s="1"/>
  <c r="K17"/>
  <c r="L17" s="1"/>
  <c r="J15"/>
  <c r="J17"/>
  <c r="J16"/>
  <c r="J14"/>
  <c r="J13"/>
  <c r="J12"/>
  <c r="J11"/>
  <c r="J10"/>
  <c r="H17"/>
  <c r="H16"/>
  <c r="H15"/>
  <c r="H14"/>
  <c r="H13"/>
  <c r="H12"/>
  <c r="H11"/>
  <c r="H10"/>
  <c r="F24"/>
  <c r="F23"/>
  <c r="F22"/>
  <c r="F21"/>
  <c r="F20"/>
  <c r="F19"/>
  <c r="F18"/>
  <c r="F17"/>
  <c r="F13"/>
  <c r="F12"/>
  <c r="F11"/>
  <c r="D24"/>
  <c r="D21"/>
  <c r="D18"/>
  <c r="D23"/>
  <c r="D22"/>
  <c r="D20"/>
  <c r="D19"/>
  <c r="D17"/>
  <c r="D13"/>
  <c r="D12"/>
  <c r="D11"/>
  <c r="M9"/>
  <c r="N9" s="1"/>
  <c r="K9"/>
  <c r="L9" s="1"/>
  <c r="E7" i="3"/>
  <c r="F7" s="1"/>
  <c r="H7" i="2"/>
  <c r="F17" i="24" l="1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H13" i="7" l="1"/>
  <c r="H12"/>
  <c r="H11"/>
  <c r="H8"/>
  <c r="H9"/>
  <c r="H7"/>
  <c r="G13"/>
  <c r="G12"/>
  <c r="G11"/>
  <c r="G8"/>
  <c r="G9"/>
  <c r="G7"/>
  <c r="E33" i="3" l="1"/>
  <c r="E32"/>
  <c r="E31"/>
  <c r="E30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D6"/>
  <c r="C6"/>
  <c r="I8" i="1"/>
  <c r="J8" s="1"/>
  <c r="I11"/>
  <c r="J11" s="1"/>
  <c r="I10"/>
  <c r="J10" s="1"/>
  <c r="I9"/>
  <c r="J9" s="1"/>
  <c r="E6" i="3" l="1"/>
  <c r="F6" s="1"/>
  <c r="H30" i="2"/>
  <c r="H29"/>
  <c r="H28"/>
  <c r="H27"/>
  <c r="H26"/>
  <c r="H25"/>
  <c r="H24"/>
  <c r="H23"/>
  <c r="H22"/>
  <c r="H21"/>
  <c r="H20"/>
  <c r="H19"/>
  <c r="H18"/>
  <c r="H17"/>
  <c r="H16"/>
  <c r="H15"/>
  <c r="H13"/>
  <c r="H12"/>
  <c r="H11"/>
  <c r="H10"/>
  <c r="H9"/>
  <c r="H8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D7"/>
  <c r="C7" l="1"/>
  <c r="E7" s="1"/>
</calcChain>
</file>

<file path=xl/sharedStrings.xml><?xml version="1.0" encoding="utf-8"?>
<sst xmlns="http://schemas.openxmlformats.org/spreadsheetml/2006/main" count="1332" uniqueCount="361">
  <si>
    <t>w %</t>
  </si>
  <si>
    <t>osoby dotychczas nie pracujące</t>
  </si>
  <si>
    <t>ogółem</t>
  </si>
  <si>
    <t>kobiety</t>
  </si>
  <si>
    <t>mężczyźni</t>
  </si>
  <si>
    <t>policealne i średnie zawodowe</t>
  </si>
  <si>
    <t>zasiłki dla bezrobotnych</t>
  </si>
  <si>
    <t>inne</t>
  </si>
  <si>
    <t>szkolenia *</t>
  </si>
  <si>
    <t>prace interwencyjne</t>
  </si>
  <si>
    <t>roboty publiczne</t>
  </si>
  <si>
    <t>środki dla pracodawców na wyposażenie i doposażenie stanowisk pracy</t>
  </si>
  <si>
    <t>stypendia i składki na ubezpieczenia społeczne **</t>
  </si>
  <si>
    <t>pozostałe aktywne formy</t>
  </si>
  <si>
    <t>Powiaty</t>
  </si>
  <si>
    <t>województwo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</si>
  <si>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</si>
  <si>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</si>
  <si>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</si>
  <si>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</si>
  <si>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</si>
  <si>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</si>
  <si>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</si>
  <si>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</si>
  <si>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</si>
  <si>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</si>
  <si>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</si>
  <si>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</si>
  <si>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</si>
  <si>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</si>
  <si>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</si>
  <si>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</si>
  <si>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</si>
  <si>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</si>
  <si>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</si>
  <si>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</si>
  <si>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</si>
  <si>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Krosno</t>
  </si>
  <si>
    <t>Przemyśl</t>
  </si>
  <si>
    <t>Rzeszów</t>
  </si>
  <si>
    <t>Tarnobrzeg</t>
  </si>
  <si>
    <t>w okresie 2015 roku</t>
  </si>
  <si>
    <t>pracy subsydiowanej</t>
  </si>
  <si>
    <t>z sektora publicznego</t>
  </si>
  <si>
    <t>w tym</t>
  </si>
  <si>
    <t>2015 rok</t>
  </si>
  <si>
    <t xml:space="preserve">                   województwo podkarpackie</t>
  </si>
  <si>
    <t>Ogółem</t>
  </si>
  <si>
    <t>18-24</t>
  </si>
  <si>
    <t>25-34</t>
  </si>
  <si>
    <t>35-44</t>
  </si>
  <si>
    <t>45-54</t>
  </si>
  <si>
    <t>55-59</t>
  </si>
  <si>
    <t>60 i więcej</t>
  </si>
  <si>
    <t>wyższe</t>
  </si>
  <si>
    <t>zasadnicze zawodowe</t>
  </si>
  <si>
    <t>gimnazjalne i poniżej</t>
  </si>
  <si>
    <t>do 1 roku</t>
  </si>
  <si>
    <t>bez stażu pracy</t>
  </si>
  <si>
    <t>od 1 do 3 m-cy</t>
  </si>
  <si>
    <t>1-5 lat</t>
  </si>
  <si>
    <t>5-10 lat</t>
  </si>
  <si>
    <t>10-20 lat</t>
  </si>
  <si>
    <t>20-30 lat</t>
  </si>
  <si>
    <t>30 lat i więcej</t>
  </si>
  <si>
    <t>od 3 do 6 m-cy</t>
  </si>
  <si>
    <t>od 6 do 12 m-cy</t>
  </si>
  <si>
    <t>od 12 do 24 m-cy</t>
  </si>
  <si>
    <t>pow. 24 m-cy</t>
  </si>
  <si>
    <t>do 1 m-ca</t>
  </si>
  <si>
    <t>z tego w przedziałach wieku</t>
  </si>
  <si>
    <t>60 lat i więcej</t>
  </si>
  <si>
    <t>z tego z wykształceniem</t>
  </si>
  <si>
    <t>wyższym</t>
  </si>
  <si>
    <t>policealnym i średnim zawodowym</t>
  </si>
  <si>
    <t>średnim ogólnokształcącym</t>
  </si>
  <si>
    <t>zasadniczym zawodowym</t>
  </si>
  <si>
    <t>gimnazjalnym i poniżej</t>
  </si>
  <si>
    <t>od 1 do 5 lat</t>
  </si>
  <si>
    <t>od 5 do 10 lat</t>
  </si>
  <si>
    <t>od 10 do 20 lat</t>
  </si>
  <si>
    <t>od 20 do 30 lat</t>
  </si>
  <si>
    <t>2014 rok</t>
  </si>
  <si>
    <t>niepełnosprawni</t>
  </si>
  <si>
    <t>w tym osoby, które podjęły pracę</t>
  </si>
  <si>
    <t>- po raz pierwszy</t>
  </si>
  <si>
    <t>- po raz kolejny  (od 1990 r.)</t>
  </si>
  <si>
    <t>- po pracach interwencyjnych</t>
  </si>
  <si>
    <t>- po robotach publicznych</t>
  </si>
  <si>
    <t>- po stażu</t>
  </si>
  <si>
    <t>- po szkoleniu</t>
  </si>
  <si>
    <t>- rozpoczęcia szkolenia</t>
  </si>
  <si>
    <t>- rozpoczęcia stażu</t>
  </si>
  <si>
    <t>- rozpoczęcia przygotowania zawodowego dorosłych</t>
  </si>
  <si>
    <t>- rozpoczęcia pracy społecznie użytecznej</t>
  </si>
  <si>
    <t>- nabycia praw emerytalnych lub rentowych</t>
  </si>
  <si>
    <t>- nabycia uprawnień do świadczenia przedemerytalnego</t>
  </si>
  <si>
    <t>- po odbyciu przygotowania zawodowego dorosłych</t>
  </si>
  <si>
    <t>- odmowy ustalenia profilu pomocy</t>
  </si>
  <si>
    <t>- skierowania do agencji zatrudnienia w ramach zlecania działań aktywizacyjnych</t>
  </si>
  <si>
    <t>- dobrowolnej rezygnacji ze statusu bezrobotnego</t>
  </si>
  <si>
    <t>- podjęcia nauki</t>
  </si>
  <si>
    <t>- osiągnięcia wieku emerytalnego</t>
  </si>
  <si>
    <t>- innych</t>
  </si>
  <si>
    <t>31.12.2014</t>
  </si>
  <si>
    <t>31.12.2015</t>
  </si>
  <si>
    <t>wzrost/spadek</t>
  </si>
  <si>
    <t>wzrost/spadek w %</t>
  </si>
  <si>
    <t xml:space="preserve">                      </t>
  </si>
  <si>
    <t xml:space="preserve">               województwo podkarpackie</t>
  </si>
  <si>
    <t>Kategorie</t>
  </si>
  <si>
    <t xml:space="preserve">w % </t>
  </si>
  <si>
    <t>- po pracach społecznie użytecznych</t>
  </si>
  <si>
    <t>- pracy niesubsydiowanej</t>
  </si>
  <si>
    <t>- pracy subsydiowanej:</t>
  </si>
  <si>
    <t>z powodu podjęcia pracy</t>
  </si>
  <si>
    <t>- odmowy bez uzasadnionej przyczyny przyjęcia propozycji odpowiedniej pracy lub innej formy pomocy, w tym w ramach Programu Aktywizacja i Integracja</t>
  </si>
  <si>
    <t>23 422</t>
  </si>
  <si>
    <t>w liczbach</t>
  </si>
  <si>
    <t>z ogółu bezrobotnych, którzy podjęli pracę</t>
  </si>
  <si>
    <t>poprzednio pracujący (ogółem)</t>
  </si>
  <si>
    <t xml:space="preserve">                       województwo podkarpackie</t>
  </si>
  <si>
    <t>w mln zł</t>
  </si>
  <si>
    <t>aktywne formy promocji zatrudnienia - z tego:</t>
  </si>
  <si>
    <t>* Kategoria ta zawiera koszty należne instytucjom szkoleniowym, koszty egzaminów, licencji bez stypendiów i składek na ubezpieczenie społeczne.</t>
  </si>
  <si>
    <t>w tym kobiet</t>
  </si>
  <si>
    <t>policealne i średnie</t>
  </si>
  <si>
    <t>średnie ogólnokształcące</t>
  </si>
  <si>
    <t>wzrost/spadek w liczbach</t>
  </si>
  <si>
    <t>N</t>
  </si>
  <si>
    <t>---</t>
  </si>
  <si>
    <t>w tym bezrobotni posiadający gospodarstwo rolne</t>
  </si>
  <si>
    <t>do 30 roku życia</t>
  </si>
  <si>
    <t xml:space="preserve"> </t>
  </si>
  <si>
    <t>długotrwale bezrobotni</t>
  </si>
  <si>
    <t>powyżej 50 roku życia</t>
  </si>
  <si>
    <t>korzystający ze świadczeń pomocy społecznej</t>
  </si>
  <si>
    <t>posiadający co najmniej jedno dziecko do 6 roku życia</t>
  </si>
  <si>
    <t>posiadający co najmniej jedno dziecko niepełnosprawne do 18 roku życia</t>
  </si>
  <si>
    <t>kobiety, które nie podjęły zatrudnienia po urodzeniu dziecka</t>
  </si>
  <si>
    <t>bez kwalifikacji zawodowych</t>
  </si>
  <si>
    <t>bez doświadczenia zawodowego</t>
  </si>
  <si>
    <t>bez wykształcenia średniego</t>
  </si>
  <si>
    <t>samotnie wychowujący co najmniej jedno dziecko do 18 roku życia</t>
  </si>
  <si>
    <t>po odbyciu kary pozbawienia wolności nie podjęli zatrudnienia</t>
  </si>
  <si>
    <t>po zakończeniu realizacji kontraktu socjalnego</t>
  </si>
  <si>
    <t>od 31 do 50 roku życia</t>
  </si>
  <si>
    <t>w tym kobiety</t>
  </si>
  <si>
    <t>31.12.2014 r.</t>
  </si>
  <si>
    <t>31.12.2015 r.</t>
  </si>
  <si>
    <t>do 30 roku życia*</t>
  </si>
  <si>
    <t>powyżej 50 roku życia**</t>
  </si>
  <si>
    <t>* Bezrobotny do 30 roku życia – do dnia zastosowania wobec niego usług lub instrumentów rynku pracy nie ukończył 30 roku życia.</t>
  </si>
  <si>
    <t>** Bezrobotny powyżej 50 roku życia – w dniu zastosowania wobec niego usług lub instrumentów rynku pracy ukończył co najmniej 50 rok życia.</t>
  </si>
  <si>
    <t>w tym zwolnieni z przyczyn dotyczących zakładu pracy</t>
  </si>
  <si>
    <t>liczba bezrobotnych ogółem
(31.12.2015)</t>
  </si>
  <si>
    <t xml:space="preserve">                 województwo podkarpackie</t>
  </si>
  <si>
    <t>w tym osoby zwolnione z przyczyn dotyczących zakładu pracy</t>
  </si>
  <si>
    <t xml:space="preserve">w liczbach </t>
  </si>
  <si>
    <t>w tym do 25 roku życia</t>
  </si>
  <si>
    <t>w tym bonu na zasiedlenie</t>
  </si>
  <si>
    <t>w tym w ramach bonu szkoleniowego</t>
  </si>
  <si>
    <t>w tym w ramach bonu stażowego</t>
  </si>
  <si>
    <t>w tym w ramach Programu Aktywizacja i Integracja</t>
  </si>
  <si>
    <t>wzrost/spadek                    ogółem</t>
  </si>
  <si>
    <t>wzrost/spadek  w %</t>
  </si>
  <si>
    <t>osoby poprzednio pracujące</t>
  </si>
  <si>
    <t xml:space="preserve">                województwo podkarpackie</t>
  </si>
  <si>
    <t>wzrost/spadek
ogółem</t>
  </si>
  <si>
    <t xml:space="preserve">wzrost/spadek w %
</t>
  </si>
  <si>
    <t>%</t>
  </si>
  <si>
    <t>w tym:</t>
  </si>
  <si>
    <t>99 103</t>
  </si>
  <si>
    <t>5 327</t>
  </si>
  <si>
    <t>60 969</t>
  </si>
  <si>
    <t xml:space="preserve">w tym wybrane sekcje: </t>
  </si>
  <si>
    <t>A</t>
  </si>
  <si>
    <t>B</t>
  </si>
  <si>
    <t>100,.0</t>
  </si>
  <si>
    <t>AB</t>
  </si>
  <si>
    <t xml:space="preserve">                  województwo podkarpackie</t>
  </si>
  <si>
    <t>31. 12. 2014</t>
  </si>
  <si>
    <t>31. 12. 2015</t>
  </si>
  <si>
    <t xml:space="preserve">   w tym powracający do rejestracji:</t>
  </si>
  <si>
    <t xml:space="preserve">  z tego rejestrujący się:</t>
  </si>
  <si>
    <t>-  prac interwencyjnych</t>
  </si>
  <si>
    <t>-  robót publicznych</t>
  </si>
  <si>
    <t>-  otrzymania dotacji na uruchomienie działalności gospodarczej</t>
  </si>
  <si>
    <t>- podjęcia pracy w ramach refundacji kosztów zatrudnienia bezrobotnego</t>
  </si>
  <si>
    <t>- podjęcia pracy poza miejscem zamieszkania w ramach bonu na zasiedlenie</t>
  </si>
  <si>
    <t>- podjęcia pracy w ramach bonu zatrudnieniowego</t>
  </si>
  <si>
    <t>- podjęcia pracy w ramach świadczenia aktywizacyjnego</t>
  </si>
  <si>
    <t>- podjęcia pracy w ramach grantu na telepracę</t>
  </si>
  <si>
    <t>- podjęcia pracy w ramach refundacji składek na ubezpieczenia społeczne</t>
  </si>
  <si>
    <t>- podjęcia pracy w ramach dofinansowania wynagrodzenia za zatrudnienie skierowanego bezrobotnego powyżej 50 roku życia</t>
  </si>
  <si>
    <t>----</t>
  </si>
  <si>
    <t xml:space="preserve"> - podjęcia pracy subsydiowanej (inne)</t>
  </si>
  <si>
    <t>- rozpoczęcia realizacji indywidualnego programu zatrudnienia socjalnego lub podpisania kontraktu socjalnego</t>
  </si>
  <si>
    <t xml:space="preserve">   pracy subsydiowanej z tytułu:</t>
  </si>
  <si>
    <t xml:space="preserve"> z innego powodu niż podjęcie pracy</t>
  </si>
  <si>
    <t>- nie potwierdzenia gotowości do pracy</t>
  </si>
  <si>
    <t>wzrost / spadek w %</t>
  </si>
  <si>
    <t>poprzednio pracujący</t>
  </si>
  <si>
    <t>z tego w przedziałach czasu</t>
  </si>
  <si>
    <t>wykształcenie</t>
  </si>
  <si>
    <t>staż pracy</t>
  </si>
  <si>
    <t>wiek w latach</t>
  </si>
  <si>
    <t>N- osoby bezrobotne, które w danym roku sprawozdawczym nie były wymienione i zdefiniowane przez ustawę o promocji zatrudnienia i instytucjach rynku pracy jako będące w szczególnej sytuacji na rynku pracy.</t>
  </si>
  <si>
    <t>*Bezrobotny długotrwale – pozostający w rejestrze powiatowego urzędu pracy łącznie przez okres ponad 12 miesięcy w okresie ostatnich 2 lat, z wyłączeniem okresów odbywania stażu i przygotowania zawodowego dorosłych.</t>
  </si>
  <si>
    <t xml:space="preserve">             województwo podkarpackie</t>
  </si>
  <si>
    <t>w tym zwolnieni   z przyczyn dot. zakładów pracy</t>
  </si>
  <si>
    <t>bezrobotni długotrwale*</t>
  </si>
  <si>
    <t>bezrobotni w wieku</t>
  </si>
  <si>
    <t>bezrobotni ogółem</t>
  </si>
  <si>
    <t>kategorie</t>
  </si>
  <si>
    <t>bezrobotni poprzednio pracujący</t>
  </si>
  <si>
    <t>oferty pracy zgłoszone            w 2015 r.</t>
  </si>
  <si>
    <t>powiaty</t>
  </si>
  <si>
    <t>liczba bezrobotnych</t>
  </si>
  <si>
    <t>stopa bezrobocia</t>
  </si>
  <si>
    <t>nowo zarejestrowani bezrobotni "napływ"</t>
  </si>
  <si>
    <t>"napływ" bezrobotnych</t>
  </si>
  <si>
    <t>"odpływ" bezrobotnych, w tym osoby, które podjęły pracę</t>
  </si>
  <si>
    <t>bezrobotni wyłączeni z rejestru "odpływ" (ogółem)</t>
  </si>
  <si>
    <t>wyłączeni z rejestru z utratą statusu bezrobotnych</t>
  </si>
  <si>
    <t>wyłączeni z rejestru bez utraty statusu bezrobtnych</t>
  </si>
  <si>
    <t>wyszczególnienie</t>
  </si>
  <si>
    <t>bezrobotni posiadający prawo do zasiłku w podziale na powiaty</t>
  </si>
  <si>
    <t>czas pozostawania bez pracy w miesiącach (31.12.2015)</t>
  </si>
  <si>
    <t>bezrobotni zamieszkali na wsi w podziale na powiaty</t>
  </si>
  <si>
    <t>bezrobotni</t>
  </si>
  <si>
    <t xml:space="preserve">przetwórstwo przemysłowe </t>
  </si>
  <si>
    <t xml:space="preserve">handel hurtowy i detaliczny,           naprawa pojazdów samochodowych    i  motocykli </t>
  </si>
  <si>
    <t xml:space="preserve">budownictwo </t>
  </si>
  <si>
    <t>pozostała działalność usługowa</t>
  </si>
  <si>
    <t xml:space="preserve">administracja publiczna i obrona narodowa;                      obowiązkowe zabezpieczenia społeczne </t>
  </si>
  <si>
    <t xml:space="preserve">działalność w zakresie usług administrowania i działalność wspierająca </t>
  </si>
  <si>
    <t xml:space="preserve">działalność związana                             z zakwaterowaniem                             i usługami gastronomicznymi </t>
  </si>
  <si>
    <t xml:space="preserve">rolnictwo, leśnictwo, łowiectwo           i rybactwo </t>
  </si>
  <si>
    <t xml:space="preserve">transport i gospodarka magazynowa </t>
  </si>
  <si>
    <t xml:space="preserve">edukacja </t>
  </si>
  <si>
    <t xml:space="preserve">działalność profesjonalna, naukowa     i techniczna </t>
  </si>
  <si>
    <t xml:space="preserve">opieka zdrowotna i pomoc społeczna </t>
  </si>
  <si>
    <t>działalność finansowa                            i ubezpieczeniowa</t>
  </si>
  <si>
    <t xml:space="preserve">działalność związana z kulturą rozrywką i rekreacją </t>
  </si>
  <si>
    <t>grupy zawodów</t>
  </si>
  <si>
    <t>kody zawodów</t>
  </si>
  <si>
    <t>liczba osób bezrobotnych</t>
  </si>
  <si>
    <t xml:space="preserve">przedstawiciele władz publicznych, wyżsi urzędnicy i dyrektorzy generalni </t>
  </si>
  <si>
    <t xml:space="preserve">parlamentarzyści, wyżsi urzędnicy i kierownicy </t>
  </si>
  <si>
    <t xml:space="preserve">kierownicy ds. zarządzania i handlu </t>
  </si>
  <si>
    <t xml:space="preserve">kierownicy ds. produkcji i usług </t>
  </si>
  <si>
    <t xml:space="preserve">specjaliści </t>
  </si>
  <si>
    <t>specjaliści nauk fizycznych, matematycznych i technicznych</t>
  </si>
  <si>
    <t xml:space="preserve">specjaliści ds. zdrowia </t>
  </si>
  <si>
    <t xml:space="preserve">specjaliści nauczania i wychowania </t>
  </si>
  <si>
    <t xml:space="preserve">specjaliści ds. ekonomicznych i zarządzania </t>
  </si>
  <si>
    <t xml:space="preserve">specjaliści ds. technologii informacyjno – komunikacyjnych </t>
  </si>
  <si>
    <t xml:space="preserve">specjaliści z dziedziny prawa, dziedzin społecznych i kultury </t>
  </si>
  <si>
    <t xml:space="preserve">technicy i inny średni personel </t>
  </si>
  <si>
    <t xml:space="preserve">średni personel nauk fizycznych, chemicznych i technicznych </t>
  </si>
  <si>
    <t xml:space="preserve">średni personel ds. zdrowia </t>
  </si>
  <si>
    <t xml:space="preserve">średni personel ds. biznesu i administracji </t>
  </si>
  <si>
    <t xml:space="preserve">średni personel z dziedziny prawa, spraw społecznych, kultury i pokrewny </t>
  </si>
  <si>
    <t xml:space="preserve">technicy informatycy </t>
  </si>
  <si>
    <t xml:space="preserve">pracownicy biurowi </t>
  </si>
  <si>
    <t xml:space="preserve">sekretarki, operatorzy urządzeń biurowych               i pokrewni </t>
  </si>
  <si>
    <t xml:space="preserve">pracownicy obsługi klienta </t>
  </si>
  <si>
    <t xml:space="preserve">pracownicy ds. finansowo-statystycznych                           i ewidencji materiałowej </t>
  </si>
  <si>
    <t xml:space="preserve">pozostali pracownicy obsługi biura </t>
  </si>
  <si>
    <t xml:space="preserve">pracownicy usług osobistych </t>
  </si>
  <si>
    <t xml:space="preserve">sprzedawcy i pokrewni </t>
  </si>
  <si>
    <t xml:space="preserve">pracownicy opieki osobistej i pokrewni </t>
  </si>
  <si>
    <t xml:space="preserve">pracownicy usług ochrony </t>
  </si>
  <si>
    <t xml:space="preserve">rolnicy, ogrodnicy, leśnicy i rybacy </t>
  </si>
  <si>
    <t xml:space="preserve">rolnicy produkcji towarowej </t>
  </si>
  <si>
    <t xml:space="preserve">leśnicy i rybacy </t>
  </si>
  <si>
    <t xml:space="preserve">rolnicy i rybacy pracujący na własne potrzeby </t>
  </si>
  <si>
    <t xml:space="preserve">robotnicy przemysłowi i rzemieślnicy </t>
  </si>
  <si>
    <t xml:space="preserve">robotnicy obróbki metali, mechanicy maszyn i urządzeń i pokrewni </t>
  </si>
  <si>
    <t xml:space="preserve">rzemieślnicy i robotnicy poligraficzni </t>
  </si>
  <si>
    <t xml:space="preserve">elektrycy i elektronicy </t>
  </si>
  <si>
    <t xml:space="preserve">robotnicy w przetwórstwie spożywczym, obróbce drewna, produkcji wyrobów tekstylnych                    i pokrewni </t>
  </si>
  <si>
    <t xml:space="preserve">operatorzy i monterzy maszyn i urządzeń </t>
  </si>
  <si>
    <t xml:space="preserve">operatorzy maszyn i urządzeń wydobywczych i przetwórczych </t>
  </si>
  <si>
    <t xml:space="preserve">monterzy </t>
  </si>
  <si>
    <t xml:space="preserve">kierowcy i operatorzy pojazdów </t>
  </si>
  <si>
    <t xml:space="preserve">pracownicy przy pracach prostych </t>
  </si>
  <si>
    <t xml:space="preserve">pomoce domowe i sprzątaczki </t>
  </si>
  <si>
    <t xml:space="preserve">robotnicy pomocniczy w rolnictwie, leśnictwie i rybołówstwie </t>
  </si>
  <si>
    <t xml:space="preserve">robotnicy pomocniczy w górnictwie, przemyśle, budownictwie i transporcie </t>
  </si>
  <si>
    <t xml:space="preserve">pracownicy pomocniczy przygotowujący posiłki </t>
  </si>
  <si>
    <t xml:space="preserve">sprzedawcy uliczni i pracownicy świadczący usługi na ulicach </t>
  </si>
  <si>
    <t xml:space="preserve">ładowacze nieczystości i inni pracownicy przy pracach prostych </t>
  </si>
  <si>
    <t xml:space="preserve">siły zbrojne </t>
  </si>
  <si>
    <t xml:space="preserve">oficerowie sił zbrojnych </t>
  </si>
  <si>
    <t xml:space="preserve">podoficerowie sił zbrojnych </t>
  </si>
  <si>
    <t xml:space="preserve">żołnierze szeregowi </t>
  </si>
  <si>
    <t>bez zawodu</t>
  </si>
  <si>
    <t xml:space="preserve">razem posiadający zawód </t>
  </si>
  <si>
    <t xml:space="preserve">bezrobotni ogółem </t>
  </si>
  <si>
    <t xml:space="preserve">kierownicy w branży hotelarskiej, handlu    i innych branżach usługowych </t>
  </si>
  <si>
    <t xml:space="preserve">pracownicy usług osobistych                 i sprzedawcy </t>
  </si>
  <si>
    <t xml:space="preserve">robotnicy budowlani i pokrewni               (z wyłączeniem elektryków) </t>
  </si>
  <si>
    <t>specjaliści</t>
  </si>
  <si>
    <t>technicy i inny średni personel</t>
  </si>
  <si>
    <t>pracownicy biurowi</t>
  </si>
  <si>
    <t>pracownicy usług osobistych i sprzedawcy</t>
  </si>
  <si>
    <t>rolnicy, ogrodnicy, leśnicy i rybacy</t>
  </si>
  <si>
    <t>robotnicy przemysłowi i rzemieślnicy</t>
  </si>
  <si>
    <t>operatorzy i monterzy maszyn i urządzeń</t>
  </si>
  <si>
    <t>pracownicy przy pracach prostych</t>
  </si>
  <si>
    <t>siły zbrojne</t>
  </si>
  <si>
    <t>z zawodem</t>
  </si>
  <si>
    <t>razem</t>
  </si>
  <si>
    <t>śregnia liczba osób bezrobotnych na 1 ofertę pracy w roku</t>
  </si>
  <si>
    <t>staż</t>
  </si>
  <si>
    <t>prace społecznie użyteczne</t>
  </si>
  <si>
    <t>refundacja kosztów utworzenia stanowiska pracy</t>
  </si>
  <si>
    <t>województwo podkarpackie</t>
  </si>
  <si>
    <t>Grupy zawodów</t>
  </si>
  <si>
    <t>parlamentarzyści, wyżsi urzędnicy            i kierownicy</t>
  </si>
  <si>
    <t>liczba zgłoszonych miejsc ogółem       w 2015 r.</t>
  </si>
  <si>
    <t>w %*</t>
  </si>
  <si>
    <t>* W jednocyfrowych grupach zawodów odsetek obliczono w stosunku do liczby osób bezrobotnych ogółem, posiadających dany zawód (razem posiadający zawód). Natomiast wartości procentowe odpowiadające grupom dwucyfrowym obliczono dla danej grupy jednocyfrowej.</t>
  </si>
  <si>
    <t>* W jednocyfrowych grupach zawodów odsetek obliczono w stosunku do liczby ofert pracy ogółem, posiadających dany zawód (razem posiadający zawód). Natomiast wartości procentowe odpowiadające grupom dwucyfrowym obliczono dla danej grupy jednocyfrowej.</t>
  </si>
  <si>
    <t xml:space="preserve">Tabela 17. BEZROBOTNI ZAREJESTROWANI "NAPŁYW" </t>
  </si>
  <si>
    <t xml:space="preserve">           województwo podkarpackie</t>
  </si>
  <si>
    <t>Tabela 39. WOLNE MIEJSCA PRACY I MIEJSCA AKTYWIZACJI ZAWODOWEJ ZGŁOSZONE PRZEZ PRACODAWCÓW DO PUP</t>
  </si>
  <si>
    <t>Tabela 40. WOLNE MIEJSCA PRACY I MIEJSCA AKTYWIZACJI ZAWODOWEJ  ZGŁOSZONE PRZEZ PRACODAWCÓW DO PUP</t>
  </si>
  <si>
    <t>Tabela 16. LICZBA OSÓB BEZROBOTNYCH I STOPA BEZROBOCIA</t>
  </si>
  <si>
    <t>Tabela 15. STAN I STRUKTURA OSÓB BEZROBOTNYCH ZAREJESTROWANYCH W PUP</t>
  </si>
  <si>
    <t>Tabela 18. "NAPŁYW" BEZROBOTNYCH W POWIATACH</t>
  </si>
  <si>
    <t xml:space="preserve">Tabela 19. BEZROBOTNI WYŁĄCZENI Z REJESTRU "ODPŁYW" </t>
  </si>
  <si>
    <t>Tabela 20. BEZROBOTNI, KTÓRZY PODJĘLI PRACĘ</t>
  </si>
  <si>
    <t>Tabela 21. "ODPŁYW" BEZROBOTNYCH W POWIATACH</t>
  </si>
  <si>
    <t>Tabela 22. BEZROBOTNI POSIADAJĄCY PRAWO DO ZASIŁKU</t>
  </si>
  <si>
    <t>Tabela 23. BEZROBOTNI ZAREJESTROWANI WEDŁUG WIEKU</t>
  </si>
  <si>
    <t>Tabela 24. BEZROBOTNI ZAREJESTROWANI WEDŁUG WYKSZTAŁCENIA</t>
  </si>
  <si>
    <t>Tabela 25. BEZROBOTNI ZAREJESTROWANI WEDŁUG STAŻU PRACY</t>
  </si>
  <si>
    <t>Tabela 26. ZAREJESTROWANI BEZROBOTNI  WEDŁUG WIEKU ORAZ CZASU POZOSTAWANIA BEZ PRACY</t>
  </si>
  <si>
    <t>Tabela 27. ZAREJESTROWANI BEZROBOTNI  WEDŁUG WYKSZTAŁCENIA ORAZ CZASU POZOSTAWANIA BEZ PRACY</t>
  </si>
  <si>
    <t>Tabela 28. ZAREJESTROWANI BEZROBOTNI  WEDŁUG STAŻU PRACY ORAZ CZASU POZOSTAWANIA BEZ PRACY</t>
  </si>
  <si>
    <t>Tabela 29. BEZROBOTNI ZAMIESZKALI NA WSI</t>
  </si>
  <si>
    <r>
      <t xml:space="preserve">Tabela 30. ZAREJESTROWANI BEZROBOTNI </t>
    </r>
    <r>
      <rPr>
        <b/>
        <sz val="11"/>
        <color theme="1"/>
        <rFont val="Times New Roman"/>
        <family val="1"/>
        <charset val="238"/>
      </rPr>
      <t xml:space="preserve">ZAMIESZKALI NA WSI </t>
    </r>
    <r>
      <rPr>
        <sz val="11"/>
        <color theme="1"/>
        <rFont val="Times New Roman"/>
        <family val="1"/>
        <charset val="238"/>
      </rPr>
      <t>WEDŁUG WIEKU ORAZ CZASU POZOSTAWANIA BEZ PRACY</t>
    </r>
  </si>
  <si>
    <r>
      <t xml:space="preserve">Tabela 31. ZAREJESTROWANI BEZROBOTNI </t>
    </r>
    <r>
      <rPr>
        <b/>
        <sz val="11"/>
        <color theme="1"/>
        <rFont val="Times New Roman"/>
        <family val="1"/>
        <charset val="238"/>
      </rPr>
      <t xml:space="preserve">ZAMIESZKALI NA WSI </t>
    </r>
    <r>
      <rPr>
        <sz val="11"/>
        <color theme="1"/>
        <rFont val="Times New Roman"/>
        <family val="1"/>
        <charset val="238"/>
      </rPr>
      <t>WEDŁUG WYKSZTAŁCENIA ORAZ CZASU POZOSTAWANIA BEZ PRACY</t>
    </r>
  </si>
  <si>
    <r>
      <t xml:space="preserve">Tabela 32. ZAREJESTROWANI BEZROBOTNI </t>
    </r>
    <r>
      <rPr>
        <b/>
        <sz val="11"/>
        <color theme="1"/>
        <rFont val="Times New Roman"/>
        <family val="1"/>
        <charset val="238"/>
      </rPr>
      <t xml:space="preserve">ZAMIESZKALI NA WSI </t>
    </r>
    <r>
      <rPr>
        <sz val="11"/>
        <color theme="1"/>
        <rFont val="Times New Roman"/>
        <family val="1"/>
        <charset val="238"/>
      </rPr>
      <t>WEDŁUG STAŻU PRACY ORAZ CZASU POZOSTAWANIA BEZ PRACY</t>
    </r>
  </si>
  <si>
    <t>Tabela 33. BEZROBOTNI W SZCZEGÓLNEJ SYTUACJI NA RYNKU PRACY</t>
  </si>
  <si>
    <t>Tabela 34. BEZROBOTNI DŁUGOTRWALE</t>
  </si>
  <si>
    <t>Tabela 35. BEZROBOTNI WEDŁUG WIEKU, W TYM DO 30 ROKU ŻYCIA I POWYŻEJ 50 ROKU ŻYCIA</t>
  </si>
  <si>
    <t>Tabela 37. BEROBOTNI WEDŁUG GRUP ZAWODÓW</t>
  </si>
  <si>
    <t>Tabela 38. ZMIANY LICZB BEZROBOTNYCH WEDŁUG GRUP ZAWODOWYCH</t>
  </si>
  <si>
    <t xml:space="preserve">** Kategoria ta zawiera stypendia dla uczestników i składki na ubezpieczenie społeczne za okres stażu, przygotowania zawodowego dorosłych, realizacji studiów podyplomowych i szkolenia oraz stypendia i składki na ubezpieczenia społeczne za okres kontynuowania nauki. </t>
  </si>
  <si>
    <t>ogółem pracownicy</t>
  </si>
  <si>
    <t>pracownicy                   z zakładów                    z sektora publicznego</t>
  </si>
  <si>
    <t>pracownicy               z zakładów                z  sektora prywatnego</t>
  </si>
  <si>
    <t>Tablica 42. LICZBA BEZROBOTNYCH W WYBRANYCH FORMACH AKTYWIZACJI</t>
  </si>
  <si>
    <t>Tabela 43. ZGŁOSZENIA ZWOLNIEŃ Z PRZYCZYN NIEDOTYCZĄCYCH PRACOWNIKÓW W POSZCZEGÓLNYCH POWIATACH W OKRESIE 2015 ROKU.</t>
  </si>
  <si>
    <t>Tabela 41. WYDATKI REALIZOWANE Z FUNDUSZU PRACY</t>
  </si>
  <si>
    <t>środki na podjęcie działalności gospodarczej</t>
  </si>
  <si>
    <t>Tabela 36. BEZROBOTNI POPRZEDNIO PRACUJĄCY WEDŁUG POLSKIEJ KLASYFIKACJI                                                                                                                                             DZIAŁALNOŚCI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</si>
</sst>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0.0"/>
    <numFmt numFmtId="165" formatCode="#,##0.0"/>
    <numFmt numFmtId="166" formatCode="_-* #,##0.0\ _z_ł_-;\-* #,##0.0\ _z_ł_-;_-* &quot;-&quot;??\ _z_ł_-;_-@_-"/>
    <numFmt numFmtId="167" formatCode="_-* #,##0\ _z_ł_-;\-* #,##0\ _z_ł_-;_-* &quot;-&quot;??\ _z_ł_-;_-@_-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BE5F1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EDF2F9"/>
        <bgColor indexed="64"/>
      </patternFill>
    </fill>
    <fill>
      <patternFill patternType="solid">
        <fgColor rgb="FFECF1F8"/>
        <bgColor indexed="64"/>
      </patternFill>
    </fill>
    <fill>
      <patternFill patternType="solid">
        <fgColor rgb="FFEDF2F9"/>
        <bgColor rgb="FF000000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3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3" borderId="5" xfId="0" applyFont="1" applyFill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165" fontId="3" fillId="3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3" fontId="3" fillId="2" borderId="12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9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left" vertical="center" wrapText="1"/>
    </xf>
    <xf numFmtId="3" fontId="3" fillId="2" borderId="9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0" fontId="3" fillId="2" borderId="18" xfId="0" applyFont="1" applyFill="1" applyBorder="1"/>
    <xf numFmtId="0" fontId="3" fillId="2" borderId="32" xfId="0" applyFont="1" applyFill="1" applyBorder="1"/>
    <xf numFmtId="3" fontId="3" fillId="2" borderId="11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/>
    </xf>
    <xf numFmtId="164" fontId="3" fillId="2" borderId="12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3" fontId="3" fillId="2" borderId="0" xfId="0" applyNumberFormat="1" applyFont="1" applyFill="1"/>
    <xf numFmtId="3" fontId="3" fillId="2" borderId="10" xfId="0" applyNumberFormat="1" applyFont="1" applyFill="1" applyBorder="1" applyAlignment="1">
      <alignment horizontal="center" vertical="center" wrapText="1"/>
    </xf>
    <xf numFmtId="3" fontId="3" fillId="2" borderId="29" xfId="0" applyNumberFormat="1" applyFont="1" applyFill="1" applyBorder="1" applyAlignment="1">
      <alignment horizontal="center" vertical="center" wrapText="1"/>
    </xf>
    <xf numFmtId="3" fontId="3" fillId="2" borderId="30" xfId="0" applyNumberFormat="1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>
      <alignment horizontal="left" vertical="center" wrapText="1"/>
    </xf>
    <xf numFmtId="165" fontId="3" fillId="2" borderId="10" xfId="0" applyNumberFormat="1" applyFont="1" applyFill="1" applyBorder="1" applyAlignment="1">
      <alignment horizontal="center" vertical="center"/>
    </xf>
    <xf numFmtId="49" fontId="3" fillId="2" borderId="60" xfId="0" applyNumberFormat="1" applyFont="1" applyFill="1" applyBorder="1" applyAlignment="1">
      <alignment horizontal="left" vertical="center" wrapText="1"/>
    </xf>
    <xf numFmtId="165" fontId="3" fillId="2" borderId="48" xfId="0" applyNumberFormat="1" applyFont="1" applyFill="1" applyBorder="1" applyAlignment="1">
      <alignment horizontal="center" vertical="center"/>
    </xf>
    <xf numFmtId="49" fontId="3" fillId="2" borderId="33" xfId="0" applyNumberFormat="1" applyFont="1" applyFill="1" applyBorder="1" applyAlignment="1">
      <alignment horizontal="left" vertical="center" wrapText="1"/>
    </xf>
    <xf numFmtId="165" fontId="3" fillId="2" borderId="8" xfId="0" applyNumberFormat="1" applyFont="1" applyFill="1" applyBorder="1" applyAlignment="1">
      <alignment horizontal="center" vertical="center"/>
    </xf>
    <xf numFmtId="3" fontId="3" fillId="2" borderId="29" xfId="0" applyNumberFormat="1" applyFont="1" applyFill="1" applyBorder="1" applyAlignment="1">
      <alignment horizontal="center" vertical="center"/>
    </xf>
    <xf numFmtId="3" fontId="3" fillId="2" borderId="69" xfId="0" applyNumberFormat="1" applyFont="1" applyFill="1" applyBorder="1" applyAlignment="1">
      <alignment horizontal="center" vertical="center"/>
    </xf>
    <xf numFmtId="49" fontId="3" fillId="2" borderId="32" xfId="0" applyNumberFormat="1" applyFont="1" applyFill="1" applyBorder="1" applyAlignment="1">
      <alignment horizontal="left" vertical="center" wrapText="1"/>
    </xf>
    <xf numFmtId="165" fontId="3" fillId="2" borderId="13" xfId="0" applyNumberFormat="1" applyFont="1" applyFill="1" applyBorder="1" applyAlignment="1">
      <alignment horizontal="center" vertical="center"/>
    </xf>
    <xf numFmtId="0" fontId="3" fillId="2" borderId="67" xfId="0" applyFont="1" applyFill="1" applyBorder="1"/>
    <xf numFmtId="3" fontId="3" fillId="2" borderId="9" xfId="0" applyNumberFormat="1" applyFont="1" applyFill="1" applyBorder="1" applyAlignment="1">
      <alignment horizontal="center"/>
    </xf>
    <xf numFmtId="3" fontId="3" fillId="2" borderId="11" xfId="0" applyNumberFormat="1" applyFont="1" applyFill="1" applyBorder="1" applyAlignment="1">
      <alignment horizontal="center"/>
    </xf>
    <xf numFmtId="3" fontId="3" fillId="2" borderId="51" xfId="0" applyNumberFormat="1" applyFont="1" applyFill="1" applyBorder="1" applyAlignment="1">
      <alignment horizontal="center" vertical="center"/>
    </xf>
    <xf numFmtId="3" fontId="3" fillId="2" borderId="44" xfId="0" applyNumberFormat="1" applyFont="1" applyFill="1" applyBorder="1" applyAlignment="1">
      <alignment horizontal="center" vertical="center"/>
    </xf>
    <xf numFmtId="3" fontId="3" fillId="2" borderId="5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9" xfId="0" applyFont="1" applyFill="1" applyBorder="1" applyAlignment="1">
      <alignment horizontal="left" vertical="center" wrapText="1"/>
    </xf>
    <xf numFmtId="3" fontId="3" fillId="2" borderId="50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0" fontId="3" fillId="2" borderId="11" xfId="0" applyFont="1" applyFill="1" applyBorder="1"/>
    <xf numFmtId="0" fontId="3" fillId="2" borderId="3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/>
    </xf>
    <xf numFmtId="3" fontId="3" fillId="3" borderId="7" xfId="0" applyNumberFormat="1" applyFont="1" applyFill="1" applyBorder="1" applyAlignment="1">
      <alignment horizontal="center" vertical="center"/>
    </xf>
    <xf numFmtId="165" fontId="3" fillId="3" borderId="8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3" fillId="3" borderId="33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/>
    </xf>
    <xf numFmtId="14" fontId="3" fillId="3" borderId="5" xfId="0" applyNumberFormat="1" applyFont="1" applyFill="1" applyBorder="1" applyAlignment="1">
      <alignment horizontal="center" vertical="center" wrapText="1"/>
    </xf>
    <xf numFmtId="14" fontId="3" fillId="3" borderId="27" xfId="0" applyNumberFormat="1" applyFont="1" applyFill="1" applyBorder="1" applyAlignment="1">
      <alignment horizontal="center" vertical="center" wrapText="1"/>
    </xf>
    <xf numFmtId="3" fontId="3" fillId="2" borderId="34" xfId="0" applyNumberFormat="1" applyFont="1" applyFill="1" applyBorder="1" applyAlignment="1">
      <alignment horizontal="center" vertical="center"/>
    </xf>
    <xf numFmtId="3" fontId="3" fillId="2" borderId="30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9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left" vertical="center" wrapText="1"/>
    </xf>
    <xf numFmtId="3" fontId="3" fillId="3" borderId="4" xfId="0" applyNumberFormat="1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/>
    <xf numFmtId="165" fontId="3" fillId="2" borderId="12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2" borderId="0" xfId="1" applyNumberFormat="1" applyFont="1" applyFill="1"/>
    <xf numFmtId="0" fontId="3" fillId="4" borderId="12" xfId="1" applyNumberFormat="1" applyFont="1" applyFill="1" applyBorder="1" applyAlignment="1">
      <alignment horizontal="center" vertical="center" wrapText="1"/>
    </xf>
    <xf numFmtId="0" fontId="1" fillId="2" borderId="0" xfId="1" applyNumberFormat="1" applyFont="1" applyFill="1"/>
    <xf numFmtId="0" fontId="3" fillId="2" borderId="2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>
      <alignment horizontal="center" vertical="center" wrapText="1"/>
    </xf>
    <xf numFmtId="3" fontId="3" fillId="2" borderId="12" xfId="1" applyNumberFormat="1" applyFont="1" applyFill="1" applyBorder="1" applyAlignment="1">
      <alignment horizontal="center" vertical="center"/>
    </xf>
    <xf numFmtId="3" fontId="3" fillId="3" borderId="25" xfId="0" applyNumberFormat="1" applyFont="1" applyFill="1" applyBorder="1" applyAlignment="1">
      <alignment horizontal="center" vertical="center" wrapText="1"/>
    </xf>
    <xf numFmtId="165" fontId="3" fillId="3" borderId="25" xfId="0" applyNumberFormat="1" applyFont="1" applyFill="1" applyBorder="1" applyAlignment="1">
      <alignment horizontal="center" vertical="center" wrapText="1"/>
    </xf>
    <xf numFmtId="0" fontId="3" fillId="3" borderId="25" xfId="1" applyNumberFormat="1" applyFont="1" applyFill="1" applyBorder="1" applyAlignment="1">
      <alignment horizontal="center" vertical="center" wrapText="1"/>
    </xf>
    <xf numFmtId="165" fontId="3" fillId="3" borderId="26" xfId="0" applyNumberFormat="1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horizontal="center" vertical="center" wrapText="1"/>
    </xf>
    <xf numFmtId="0" fontId="3" fillId="2" borderId="37" xfId="1" applyNumberFormat="1" applyFont="1" applyFill="1" applyBorder="1" applyAlignment="1">
      <alignment horizontal="center" vertical="center" wrapText="1"/>
    </xf>
    <xf numFmtId="165" fontId="3" fillId="2" borderId="3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/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Alignment="1"/>
    <xf numFmtId="0" fontId="3" fillId="2" borderId="0" xfId="0" applyFont="1" applyFill="1" applyAlignment="1">
      <alignment vertical="center"/>
    </xf>
    <xf numFmtId="0" fontId="3" fillId="4" borderId="5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12" xfId="0" applyNumberFormat="1" applyFont="1" applyFill="1" applyBorder="1" applyAlignment="1">
      <alignment horizontal="center"/>
    </xf>
    <xf numFmtId="3" fontId="3" fillId="2" borderId="29" xfId="0" applyNumberFormat="1" applyFont="1" applyFill="1" applyBorder="1" applyAlignment="1">
      <alignment horizontal="center"/>
    </xf>
    <xf numFmtId="3" fontId="3" fillId="2" borderId="30" xfId="0" applyNumberFormat="1" applyFont="1" applyFill="1" applyBorder="1" applyAlignment="1">
      <alignment horizontal="center"/>
    </xf>
    <xf numFmtId="3" fontId="3" fillId="3" borderId="34" xfId="0" applyNumberFormat="1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3" fontId="3" fillId="3" borderId="28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3" fillId="3" borderId="64" xfId="0" applyFont="1" applyFill="1" applyBorder="1" applyAlignment="1">
      <alignment horizontal="left" vertical="center"/>
    </xf>
    <xf numFmtId="0" fontId="3" fillId="3" borderId="36" xfId="0" applyFont="1" applyFill="1" applyBorder="1" applyAlignment="1">
      <alignment horizontal="center" vertical="center"/>
    </xf>
    <xf numFmtId="4" fontId="3" fillId="3" borderId="38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2" fontId="3" fillId="2" borderId="34" xfId="0" applyNumberFormat="1" applyFont="1" applyFill="1" applyBorder="1" applyAlignment="1">
      <alignment horizontal="center" vertical="center"/>
    </xf>
    <xf numFmtId="2" fontId="3" fillId="2" borderId="29" xfId="0" applyNumberFormat="1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3" borderId="72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164" fontId="3" fillId="2" borderId="1" xfId="0" applyNumberFormat="1" applyFont="1" applyFill="1" applyBorder="1"/>
    <xf numFmtId="164" fontId="3" fillId="2" borderId="10" xfId="0" applyNumberFormat="1" applyFont="1" applyFill="1" applyBorder="1"/>
    <xf numFmtId="164" fontId="3" fillId="2" borderId="44" xfId="0" applyNumberFormat="1" applyFont="1" applyFill="1" applyBorder="1"/>
    <xf numFmtId="164" fontId="3" fillId="2" borderId="12" xfId="0" applyNumberFormat="1" applyFont="1" applyFill="1" applyBorder="1"/>
    <xf numFmtId="164" fontId="3" fillId="2" borderId="13" xfId="0" applyNumberFormat="1" applyFont="1" applyFill="1" applyBorder="1"/>
    <xf numFmtId="164" fontId="3" fillId="2" borderId="52" xfId="0" applyNumberFormat="1" applyFont="1" applyFill="1" applyBorder="1"/>
    <xf numFmtId="0" fontId="3" fillId="2" borderId="0" xfId="0" applyFont="1" applyFill="1" applyBorder="1" applyAlignment="1">
      <alignment horizontal="left" vertical="center" wrapText="1"/>
    </xf>
    <xf numFmtId="164" fontId="3" fillId="2" borderId="0" xfId="0" applyNumberFormat="1" applyFont="1" applyFill="1" applyBorder="1"/>
    <xf numFmtId="164" fontId="3" fillId="2" borderId="44" xfId="0" applyNumberFormat="1" applyFont="1" applyFill="1" applyBorder="1" applyAlignment="1">
      <alignment horizontal="center" vertical="center"/>
    </xf>
    <xf numFmtId="164" fontId="3" fillId="2" borderId="52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7" fillId="5" borderId="0" xfId="0" applyFont="1" applyFill="1" applyBorder="1"/>
    <xf numFmtId="0" fontId="7" fillId="6" borderId="11" xfId="0" applyFont="1" applyFill="1" applyBorder="1" applyAlignment="1">
      <alignment horizontal="center" vertical="center"/>
    </xf>
    <xf numFmtId="3" fontId="7" fillId="7" borderId="7" xfId="0" applyNumberFormat="1" applyFont="1" applyFill="1" applyBorder="1" applyAlignment="1">
      <alignment horizontal="center" vertical="center"/>
    </xf>
    <xf numFmtId="3" fontId="7" fillId="7" borderId="9" xfId="0" applyNumberFormat="1" applyFont="1" applyFill="1" applyBorder="1" applyAlignment="1">
      <alignment horizontal="center" vertical="center"/>
    </xf>
    <xf numFmtId="3" fontId="7" fillId="7" borderId="50" xfId="0" applyNumberFormat="1" applyFont="1" applyFill="1" applyBorder="1" applyAlignment="1">
      <alignment horizontal="center" vertical="center"/>
    </xf>
    <xf numFmtId="3" fontId="7" fillId="7" borderId="9" xfId="0" quotePrefix="1" applyNumberFormat="1" applyFont="1" applyFill="1" applyBorder="1" applyAlignment="1">
      <alignment horizontal="center" vertical="center"/>
    </xf>
    <xf numFmtId="3" fontId="7" fillId="7" borderId="11" xfId="0" applyNumberFormat="1" applyFont="1" applyFill="1" applyBorder="1" applyAlignment="1">
      <alignment horizontal="center" vertical="center"/>
    </xf>
    <xf numFmtId="3" fontId="7" fillId="7" borderId="51" xfId="0" applyNumberFormat="1" applyFont="1" applyFill="1" applyBorder="1" applyAlignment="1">
      <alignment horizontal="center" vertical="center"/>
    </xf>
    <xf numFmtId="3" fontId="7" fillId="7" borderId="44" xfId="0" applyNumberFormat="1" applyFont="1" applyFill="1" applyBorder="1" applyAlignment="1">
      <alignment horizontal="center" vertical="center"/>
    </xf>
    <xf numFmtId="3" fontId="7" fillId="7" borderId="45" xfId="0" applyNumberFormat="1" applyFont="1" applyFill="1" applyBorder="1" applyAlignment="1">
      <alignment horizontal="center" vertical="center"/>
    </xf>
    <xf numFmtId="3" fontId="7" fillId="7" borderId="52" xfId="0" applyNumberFormat="1" applyFont="1" applyFill="1" applyBorder="1" applyAlignment="1">
      <alignment horizontal="center" vertical="center"/>
    </xf>
    <xf numFmtId="3" fontId="3" fillId="3" borderId="25" xfId="0" applyNumberFormat="1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center" vertical="center"/>
    </xf>
    <xf numFmtId="3" fontId="7" fillId="7" borderId="1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19" xfId="0" applyFont="1" applyFill="1" applyBorder="1" applyAlignment="1">
      <alignment wrapText="1"/>
    </xf>
    <xf numFmtId="0" fontId="7" fillId="7" borderId="67" xfId="0" applyFont="1" applyFill="1" applyBorder="1" applyAlignment="1">
      <alignment wrapText="1"/>
    </xf>
    <xf numFmtId="0" fontId="8" fillId="5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7" fillId="7" borderId="72" xfId="0" applyFont="1" applyFill="1" applyBorder="1" applyAlignment="1">
      <alignment wrapText="1"/>
    </xf>
    <xf numFmtId="3" fontId="7" fillId="7" borderId="2" xfId="0" applyNumberFormat="1" applyFont="1" applyFill="1" applyBorder="1" applyAlignment="1">
      <alignment horizontal="center" vertical="center"/>
    </xf>
    <xf numFmtId="3" fontId="7" fillId="7" borderId="2" xfId="0" quotePrefix="1" applyNumberFormat="1" applyFont="1" applyFill="1" applyBorder="1" applyAlignment="1">
      <alignment horizontal="center" vertical="center"/>
    </xf>
    <xf numFmtId="165" fontId="7" fillId="7" borderId="1" xfId="0" applyNumberFormat="1" applyFont="1" applyFill="1" applyBorder="1" applyAlignment="1">
      <alignment horizontal="center" vertical="center"/>
    </xf>
    <xf numFmtId="165" fontId="7" fillId="7" borderId="12" xfId="0" applyNumberFormat="1" applyFont="1" applyFill="1" applyBorder="1" applyAlignment="1">
      <alignment horizontal="center" vertical="center"/>
    </xf>
    <xf numFmtId="3" fontId="7" fillId="7" borderId="37" xfId="0" quotePrefix="1" applyNumberFormat="1" applyFont="1" applyFill="1" applyBorder="1" applyAlignment="1">
      <alignment horizontal="center" vertical="center"/>
    </xf>
    <xf numFmtId="165" fontId="7" fillId="7" borderId="44" xfId="0" applyNumberFormat="1" applyFont="1" applyFill="1" applyBorder="1" applyAlignment="1">
      <alignment horizontal="center" vertical="center"/>
    </xf>
    <xf numFmtId="3" fontId="7" fillId="7" borderId="51" xfId="0" quotePrefix="1" applyNumberFormat="1" applyFont="1" applyFill="1" applyBorder="1" applyAlignment="1">
      <alignment horizontal="center" vertical="center"/>
    </xf>
    <xf numFmtId="3" fontId="7" fillId="7" borderId="46" xfId="0" quotePrefix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/>
    </xf>
    <xf numFmtId="3" fontId="7" fillId="7" borderId="8" xfId="0" quotePrefix="1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/>
    </xf>
    <xf numFmtId="3" fontId="7" fillId="7" borderId="38" xfId="0" quotePrefix="1" applyNumberFormat="1" applyFont="1" applyFill="1" applyBorder="1" applyAlignment="1">
      <alignment horizontal="center" vertical="center"/>
    </xf>
    <xf numFmtId="3" fontId="7" fillId="7" borderId="7" xfId="0" quotePrefix="1" applyNumberFormat="1" applyFont="1" applyFill="1" applyBorder="1" applyAlignment="1">
      <alignment horizontal="center" vertical="center"/>
    </xf>
    <xf numFmtId="3" fontId="7" fillId="7" borderId="49" xfId="0" quotePrefix="1" applyNumberFormat="1" applyFont="1" applyFill="1" applyBorder="1" applyAlignment="1">
      <alignment horizontal="center" vertical="center"/>
    </xf>
    <xf numFmtId="0" fontId="1" fillId="2" borderId="0" xfId="0" applyFont="1" applyFill="1"/>
    <xf numFmtId="0" fontId="3" fillId="2" borderId="72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4" fontId="3" fillId="4" borderId="11" xfId="0" applyNumberFormat="1" applyFont="1" applyFill="1" applyBorder="1" applyAlignment="1">
      <alignment horizontal="center" vertical="center" wrapText="1"/>
    </xf>
    <xf numFmtId="14" fontId="3" fillId="4" borderId="12" xfId="0" applyNumberFormat="1" applyFont="1" applyFill="1" applyBorder="1" applyAlignment="1">
      <alignment horizontal="center" vertical="center" wrapText="1"/>
    </xf>
    <xf numFmtId="165" fontId="3" fillId="2" borderId="38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left" vertical="center" wrapText="1"/>
    </xf>
    <xf numFmtId="3" fontId="3" fillId="2" borderId="16" xfId="0" applyNumberFormat="1" applyFont="1" applyFill="1" applyBorder="1" applyAlignment="1">
      <alignment horizontal="center" vertical="center"/>
    </xf>
    <xf numFmtId="165" fontId="3" fillId="2" borderId="17" xfId="0" applyNumberFormat="1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64" fontId="3" fillId="2" borderId="1" xfId="0" applyNumberFormat="1" applyFont="1" applyFill="1" applyBorder="1" applyAlignment="1">
      <alignment vertical="center"/>
    </xf>
    <xf numFmtId="164" fontId="3" fillId="2" borderId="10" xfId="0" applyNumberFormat="1" applyFont="1" applyFill="1" applyBorder="1" applyAlignment="1">
      <alignment vertical="center"/>
    </xf>
    <xf numFmtId="164" fontId="3" fillId="2" borderId="44" xfId="0" applyNumberFormat="1" applyFont="1" applyFill="1" applyBorder="1" applyAlignment="1">
      <alignment vertical="center"/>
    </xf>
    <xf numFmtId="0" fontId="3" fillId="2" borderId="47" xfId="0" applyFont="1" applyFill="1" applyBorder="1" applyAlignment="1">
      <alignment horizontal="left" vertical="center" wrapText="1"/>
    </xf>
    <xf numFmtId="0" fontId="3" fillId="3" borderId="76" xfId="0" applyFont="1" applyFill="1" applyBorder="1" applyAlignment="1">
      <alignment horizontal="left" vertical="center" wrapText="1"/>
    </xf>
    <xf numFmtId="3" fontId="3" fillId="3" borderId="26" xfId="0" applyNumberFormat="1" applyFont="1" applyFill="1" applyBorder="1" applyAlignment="1">
      <alignment horizontal="center" vertical="center"/>
    </xf>
    <xf numFmtId="0" fontId="6" fillId="2" borderId="0" xfId="0" applyFont="1" applyFill="1"/>
    <xf numFmtId="3" fontId="3" fillId="3" borderId="1" xfId="0" applyNumberFormat="1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left" vertical="center" wrapText="1"/>
    </xf>
    <xf numFmtId="3" fontId="3" fillId="3" borderId="78" xfId="0" applyNumberFormat="1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left" vertical="center" wrapText="1"/>
    </xf>
    <xf numFmtId="3" fontId="3" fillId="0" borderId="28" xfId="0" applyNumberFormat="1" applyFont="1" applyFill="1" applyBorder="1" applyAlignment="1">
      <alignment horizontal="center" vertical="center"/>
    </xf>
    <xf numFmtId="3" fontId="3" fillId="0" borderId="25" xfId="0" applyNumberFormat="1" applyFont="1" applyFill="1" applyBorder="1" applyAlignment="1">
      <alignment horizontal="center" vertical="center"/>
    </xf>
    <xf numFmtId="3" fontId="3" fillId="0" borderId="36" xfId="0" applyNumberFormat="1" applyFont="1" applyFill="1" applyBorder="1" applyAlignment="1">
      <alignment horizontal="center" vertical="center"/>
    </xf>
    <xf numFmtId="3" fontId="3" fillId="0" borderId="37" xfId="0" applyNumberFormat="1" applyFont="1" applyFill="1" applyBorder="1" applyAlignment="1">
      <alignment horizontal="center" vertical="center"/>
    </xf>
    <xf numFmtId="3" fontId="3" fillId="0" borderId="46" xfId="0" applyNumberFormat="1" applyFont="1" applyFill="1" applyBorder="1" applyAlignment="1">
      <alignment horizontal="center" vertical="center"/>
    </xf>
    <xf numFmtId="164" fontId="1" fillId="0" borderId="38" xfId="0" applyNumberFormat="1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left" vertical="center" wrapText="1" indent="3"/>
    </xf>
    <xf numFmtId="3" fontId="3" fillId="0" borderId="76" xfId="0" applyNumberFormat="1" applyFont="1" applyFill="1" applyBorder="1" applyAlignment="1">
      <alignment horizontal="center" vertical="center"/>
    </xf>
    <xf numFmtId="3" fontId="3" fillId="0" borderId="24" xfId="0" applyNumberFormat="1" applyFont="1" applyFill="1" applyBorder="1" applyAlignment="1">
      <alignment horizontal="center" vertical="center"/>
    </xf>
    <xf numFmtId="3" fontId="3" fillId="0" borderId="82" xfId="0" applyNumberFormat="1" applyFont="1" applyFill="1" applyBorder="1" applyAlignment="1">
      <alignment horizontal="center" vertical="center"/>
    </xf>
    <xf numFmtId="3" fontId="3" fillId="0" borderId="78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left" vertical="center" wrapText="1" indent="3"/>
    </xf>
    <xf numFmtId="0" fontId="3" fillId="3" borderId="72" xfId="0" applyFont="1" applyFill="1" applyBorder="1" applyAlignment="1">
      <alignment wrapText="1"/>
    </xf>
    <xf numFmtId="3" fontId="3" fillId="2" borderId="34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 vertical="center" wrapText="1" indent="3"/>
    </xf>
    <xf numFmtId="0" fontId="3" fillId="2" borderId="67" xfId="0" applyFont="1" applyFill="1" applyBorder="1" applyAlignment="1">
      <alignment horizontal="left" vertical="center" wrapText="1" indent="3"/>
    </xf>
    <xf numFmtId="4" fontId="3" fillId="2" borderId="73" xfId="0" applyNumberFormat="1" applyFont="1" applyFill="1" applyBorder="1" applyAlignment="1">
      <alignment horizontal="center" vertical="center" wrapText="1"/>
    </xf>
    <xf numFmtId="4" fontId="3" fillId="2" borderId="56" xfId="0" applyNumberFormat="1" applyFont="1" applyFill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4" fontId="3" fillId="3" borderId="8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3" fontId="3" fillId="3" borderId="24" xfId="0" applyNumberFormat="1" applyFont="1" applyFill="1" applyBorder="1" applyAlignment="1">
      <alignment horizontal="center" vertical="center"/>
    </xf>
    <xf numFmtId="3" fontId="3" fillId="3" borderId="83" xfId="0" applyNumberFormat="1" applyFont="1" applyFill="1" applyBorder="1" applyAlignment="1">
      <alignment horizontal="center" vertical="center"/>
    </xf>
    <xf numFmtId="164" fontId="3" fillId="3" borderId="24" xfId="0" applyNumberFormat="1" applyFont="1" applyFill="1" applyBorder="1" applyAlignment="1">
      <alignment horizontal="center" vertical="center"/>
    </xf>
    <xf numFmtId="164" fontId="3" fillId="3" borderId="78" xfId="0" applyNumberFormat="1" applyFont="1" applyFill="1" applyBorder="1" applyAlignment="1">
      <alignment horizontal="center" vertical="center"/>
    </xf>
    <xf numFmtId="164" fontId="3" fillId="3" borderId="83" xfId="0" applyNumberFormat="1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14" fontId="3" fillId="3" borderId="30" xfId="0" applyNumberFormat="1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14" fontId="3" fillId="3" borderId="12" xfId="0" applyNumberFormat="1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wrapText="1"/>
    </xf>
    <xf numFmtId="3" fontId="3" fillId="3" borderId="49" xfId="0" applyNumberFormat="1" applyFont="1" applyFill="1" applyBorder="1" applyAlignment="1">
      <alignment horizontal="center" vertical="center" wrapText="1"/>
    </xf>
    <xf numFmtId="165" fontId="3" fillId="3" borderId="65" xfId="0" applyNumberFormat="1" applyFont="1" applyFill="1" applyBorder="1" applyAlignment="1">
      <alignment horizontal="center" vertical="center" wrapText="1"/>
    </xf>
    <xf numFmtId="3" fontId="3" fillId="3" borderId="37" xfId="0" applyNumberFormat="1" applyFont="1" applyFill="1" applyBorder="1" applyAlignment="1">
      <alignment horizontal="center" vertical="center" wrapText="1"/>
    </xf>
    <xf numFmtId="165" fontId="3" fillId="3" borderId="56" xfId="0" applyNumberFormat="1" applyFont="1" applyFill="1" applyBorder="1" applyAlignment="1">
      <alignment horizontal="center" vertical="center" wrapText="1"/>
    </xf>
    <xf numFmtId="165" fontId="3" fillId="3" borderId="46" xfId="0" applyNumberFormat="1" applyFont="1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/>
    </xf>
    <xf numFmtId="0" fontId="7" fillId="6" borderId="52" xfId="0" applyFont="1" applyFill="1" applyBorder="1" applyAlignment="1">
      <alignment horizontal="center" vertical="center"/>
    </xf>
    <xf numFmtId="3" fontId="3" fillId="4" borderId="4" xfId="0" applyNumberFormat="1" applyFont="1" applyFill="1" applyBorder="1" applyAlignment="1">
      <alignment horizontal="center"/>
    </xf>
    <xf numFmtId="164" fontId="3" fillId="4" borderId="5" xfId="0" applyNumberFormat="1" applyFont="1" applyFill="1" applyBorder="1" applyAlignment="1">
      <alignment horizontal="center"/>
    </xf>
    <xf numFmtId="3" fontId="3" fillId="4" borderId="5" xfId="0" applyNumberFormat="1" applyFont="1" applyFill="1" applyBorder="1" applyAlignment="1">
      <alignment horizontal="center"/>
    </xf>
    <xf numFmtId="164" fontId="3" fillId="4" borderId="6" xfId="0" applyNumberFormat="1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 wrapText="1"/>
    </xf>
    <xf numFmtId="0" fontId="3" fillId="3" borderId="81" xfId="0" applyFont="1" applyFill="1" applyBorder="1" applyAlignment="1">
      <alignment horizontal="left" vertical="center" wrapText="1"/>
    </xf>
    <xf numFmtId="3" fontId="3" fillId="3" borderId="76" xfId="0" applyNumberFormat="1" applyFont="1" applyFill="1" applyBorder="1" applyAlignment="1">
      <alignment horizontal="center" vertical="center" wrapText="1"/>
    </xf>
    <xf numFmtId="4" fontId="3" fillId="3" borderId="26" xfId="0" applyNumberFormat="1" applyFont="1" applyFill="1" applyBorder="1" applyAlignment="1">
      <alignment horizontal="center" vertical="center" wrapText="1"/>
    </xf>
    <xf numFmtId="4" fontId="3" fillId="3" borderId="51" xfId="0" applyNumberFormat="1" applyFont="1" applyFill="1" applyBorder="1" applyAlignment="1">
      <alignment horizontal="center" vertical="center" wrapText="1"/>
    </xf>
    <xf numFmtId="3" fontId="3" fillId="4" borderId="76" xfId="0" applyNumberFormat="1" applyFont="1" applyFill="1" applyBorder="1" applyAlignment="1">
      <alignment horizontal="center" vertical="center" wrapText="1"/>
    </xf>
    <xf numFmtId="4" fontId="3" fillId="4" borderId="26" xfId="0" applyNumberFormat="1" applyFont="1" applyFill="1" applyBorder="1" applyAlignment="1">
      <alignment horizontal="center" vertical="center" wrapText="1"/>
    </xf>
    <xf numFmtId="4" fontId="3" fillId="2" borderId="51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vertical="center" wrapText="1"/>
    </xf>
    <xf numFmtId="0" fontId="3" fillId="2" borderId="32" xfId="0" applyFont="1" applyFill="1" applyBorder="1" applyAlignment="1">
      <alignment vertical="center"/>
    </xf>
    <xf numFmtId="3" fontId="3" fillId="3" borderId="76" xfId="0" applyNumberFormat="1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left" vertical="center" wrapText="1" indent="3"/>
    </xf>
    <xf numFmtId="3" fontId="3" fillId="4" borderId="7" xfId="0" applyNumberFormat="1" applyFont="1" applyFill="1" applyBorder="1" applyAlignment="1">
      <alignment horizontal="center" vertical="center" wrapText="1"/>
    </xf>
    <xf numFmtId="3" fontId="3" fillId="8" borderId="9" xfId="0" applyNumberFormat="1" applyFont="1" applyFill="1" applyBorder="1" applyAlignment="1">
      <alignment horizontal="center" vertical="center" wrapText="1"/>
    </xf>
    <xf numFmtId="3" fontId="3" fillId="8" borderId="29" xfId="0" applyNumberFormat="1" applyFont="1" applyFill="1" applyBorder="1" applyAlignment="1">
      <alignment horizontal="center" vertical="center" wrapText="1"/>
    </xf>
    <xf numFmtId="4" fontId="3" fillId="8" borderId="73" xfId="0" applyNumberFormat="1" applyFont="1" applyFill="1" applyBorder="1" applyAlignment="1">
      <alignment horizontal="center" vertical="center" wrapText="1"/>
    </xf>
    <xf numFmtId="3" fontId="3" fillId="8" borderId="1" xfId="0" applyNumberFormat="1" applyFont="1" applyFill="1" applyBorder="1" applyAlignment="1">
      <alignment horizontal="center" vertical="center" wrapText="1"/>
    </xf>
    <xf numFmtId="4" fontId="3" fillId="8" borderId="8" xfId="0" applyNumberFormat="1" applyFont="1" applyFill="1" applyBorder="1" applyAlignment="1">
      <alignment horizontal="center" vertical="center" wrapText="1"/>
    </xf>
    <xf numFmtId="165" fontId="3" fillId="8" borderId="10" xfId="0" applyNumberFormat="1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left" vertical="center" wrapText="1"/>
    </xf>
    <xf numFmtId="3" fontId="3" fillId="8" borderId="9" xfId="0" applyNumberFormat="1" applyFont="1" applyFill="1" applyBorder="1" applyAlignment="1">
      <alignment horizontal="center" vertical="center"/>
    </xf>
    <xf numFmtId="3" fontId="3" fillId="8" borderId="1" xfId="0" applyNumberFormat="1" applyFont="1" applyFill="1" applyBorder="1" applyAlignment="1">
      <alignment horizontal="center" vertical="center"/>
    </xf>
    <xf numFmtId="3" fontId="3" fillId="8" borderId="10" xfId="0" applyNumberFormat="1" applyFont="1" applyFill="1" applyBorder="1" applyAlignment="1">
      <alignment horizontal="center" vertical="center"/>
    </xf>
    <xf numFmtId="164" fontId="3" fillId="8" borderId="9" xfId="0" applyNumberFormat="1" applyFont="1" applyFill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/>
    </xf>
    <xf numFmtId="164" fontId="3" fillId="8" borderId="10" xfId="0" applyNumberFormat="1" applyFont="1" applyFill="1" applyBorder="1" applyAlignment="1">
      <alignment horizontal="center" vertical="center"/>
    </xf>
    <xf numFmtId="0" fontId="3" fillId="8" borderId="18" xfId="0" applyFont="1" applyFill="1" applyBorder="1"/>
    <xf numFmtId="0" fontId="3" fillId="8" borderId="19" xfId="0" applyFont="1" applyFill="1" applyBorder="1" applyAlignment="1">
      <alignment horizontal="left" vertical="center" wrapText="1" indent="5"/>
    </xf>
    <xf numFmtId="0" fontId="3" fillId="2" borderId="0" xfId="0" applyFont="1" applyFill="1" applyAlignment="1">
      <alignment horizontal="left" wrapText="1"/>
    </xf>
    <xf numFmtId="0" fontId="3" fillId="4" borderId="11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 wrapText="1"/>
    </xf>
    <xf numFmtId="49" fontId="3" fillId="2" borderId="19" xfId="0" applyNumberFormat="1" applyFont="1" applyFill="1" applyBorder="1" applyAlignment="1">
      <alignment horizontal="left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left" vertical="center" wrapText="1"/>
    </xf>
    <xf numFmtId="0" fontId="5" fillId="4" borderId="39" xfId="0" applyFont="1" applyFill="1" applyBorder="1" applyAlignment="1">
      <alignment horizontal="center" vertical="center" wrapText="1"/>
    </xf>
    <xf numFmtId="165" fontId="3" fillId="0" borderId="26" xfId="0" applyNumberFormat="1" applyFont="1" applyFill="1" applyBorder="1" applyAlignment="1">
      <alignment horizontal="center"/>
    </xf>
    <xf numFmtId="165" fontId="3" fillId="0" borderId="83" xfId="0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>
      <alignment horizontal="center"/>
    </xf>
    <xf numFmtId="165" fontId="3" fillId="2" borderId="10" xfId="0" applyNumberFormat="1" applyFont="1" applyFill="1" applyBorder="1" applyAlignment="1">
      <alignment horizontal="center"/>
    </xf>
    <xf numFmtId="165" fontId="3" fillId="2" borderId="13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left" vertical="center" wrapText="1" indent="2"/>
    </xf>
    <xf numFmtId="0" fontId="3" fillId="2" borderId="32" xfId="0" applyFont="1" applyFill="1" applyBorder="1" applyAlignment="1">
      <alignment horizontal="left" vertical="center" wrapText="1" indent="2"/>
    </xf>
    <xf numFmtId="0" fontId="3" fillId="0" borderId="0" xfId="0" applyFont="1"/>
    <xf numFmtId="49" fontId="3" fillId="2" borderId="18" xfId="0" applyNumberFormat="1" applyFont="1" applyFill="1" applyBorder="1" applyAlignment="1">
      <alignment horizontal="left" vertical="center" wrapText="1" indent="5"/>
    </xf>
    <xf numFmtId="49" fontId="3" fillId="2" borderId="32" xfId="0" applyNumberFormat="1" applyFont="1" applyFill="1" applyBorder="1" applyAlignment="1">
      <alignment horizontal="left" vertical="center" wrapText="1" indent="5"/>
    </xf>
    <xf numFmtId="3" fontId="1" fillId="2" borderId="0" xfId="0" applyNumberFormat="1" applyFont="1" applyFill="1"/>
    <xf numFmtId="165" fontId="3" fillId="4" borderId="8" xfId="0" applyNumberFormat="1" applyFont="1" applyFill="1" applyBorder="1" applyAlignment="1">
      <alignment horizontal="center" vertical="center" wrapText="1"/>
    </xf>
    <xf numFmtId="165" fontId="3" fillId="4" borderId="8" xfId="2" applyNumberFormat="1" applyFont="1" applyFill="1" applyBorder="1" applyAlignment="1">
      <alignment horizontal="center" vertical="center" wrapText="1"/>
    </xf>
    <xf numFmtId="165" fontId="3" fillId="4" borderId="51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165" fontId="3" fillId="4" borderId="10" xfId="0" applyNumberFormat="1" applyFont="1" applyFill="1" applyBorder="1" applyAlignment="1">
      <alignment horizontal="center" vertical="center" wrapText="1"/>
    </xf>
    <xf numFmtId="165" fontId="3" fillId="2" borderId="8" xfId="2" applyNumberFormat="1" applyFont="1" applyFill="1" applyBorder="1" applyAlignment="1">
      <alignment horizontal="center" vertical="center" wrapText="1"/>
    </xf>
    <xf numFmtId="165" fontId="3" fillId="2" borderId="44" xfId="0" applyNumberFormat="1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wrapText="1"/>
    </xf>
    <xf numFmtId="3" fontId="3" fillId="2" borderId="11" xfId="0" applyNumberFormat="1" applyFont="1" applyFill="1" applyBorder="1" applyAlignment="1">
      <alignment horizontal="center" wrapText="1"/>
    </xf>
    <xf numFmtId="165" fontId="3" fillId="2" borderId="38" xfId="2" applyNumberFormat="1" applyFont="1" applyFill="1" applyBorder="1" applyAlignment="1">
      <alignment horizontal="center" vertical="center" wrapText="1"/>
    </xf>
    <xf numFmtId="49" fontId="3" fillId="8" borderId="18" xfId="0" applyNumberFormat="1" applyFont="1" applyFill="1" applyBorder="1" applyAlignment="1">
      <alignment horizontal="left" vertical="center" wrapText="1" indent="3"/>
    </xf>
    <xf numFmtId="165" fontId="3" fillId="8" borderId="10" xfId="0" applyNumberFormat="1" applyFont="1" applyFill="1" applyBorder="1" applyAlignment="1">
      <alignment horizontal="center" vertical="center"/>
    </xf>
    <xf numFmtId="49" fontId="3" fillId="8" borderId="18" xfId="0" applyNumberFormat="1" applyFont="1" applyFill="1" applyBorder="1" applyAlignment="1">
      <alignment horizontal="left" vertical="center" wrapText="1" indent="5"/>
    </xf>
    <xf numFmtId="3" fontId="3" fillId="8" borderId="11" xfId="0" applyNumberFormat="1" applyFont="1" applyFill="1" applyBorder="1" applyAlignment="1">
      <alignment horizontal="center" vertical="center"/>
    </xf>
    <xf numFmtId="165" fontId="3" fillId="8" borderId="13" xfId="0" applyNumberFormat="1" applyFont="1" applyFill="1" applyBorder="1" applyAlignment="1">
      <alignment horizontal="center" vertical="center"/>
    </xf>
    <xf numFmtId="3" fontId="3" fillId="3" borderId="27" xfId="0" applyNumberFormat="1" applyFont="1" applyFill="1" applyBorder="1" applyAlignment="1">
      <alignment horizontal="center" vertical="center"/>
    </xf>
    <xf numFmtId="3" fontId="3" fillId="9" borderId="9" xfId="0" applyNumberFormat="1" applyFont="1" applyFill="1" applyBorder="1" applyAlignment="1">
      <alignment horizontal="center" vertical="center"/>
    </xf>
    <xf numFmtId="49" fontId="3" fillId="8" borderId="60" xfId="0" applyNumberFormat="1" applyFont="1" applyFill="1" applyBorder="1" applyAlignment="1">
      <alignment horizontal="left" vertical="center" wrapText="1" indent="5"/>
    </xf>
    <xf numFmtId="3" fontId="3" fillId="8" borderId="50" xfId="0" applyNumberFormat="1" applyFont="1" applyFill="1" applyBorder="1" applyAlignment="1">
      <alignment horizontal="center" vertical="center"/>
    </xf>
    <xf numFmtId="165" fontId="3" fillId="8" borderId="48" xfId="0" applyNumberFormat="1" applyFont="1" applyFill="1" applyBorder="1" applyAlignment="1">
      <alignment horizontal="center" vertical="center"/>
    </xf>
    <xf numFmtId="49" fontId="3" fillId="8" borderId="33" xfId="0" applyNumberFormat="1" applyFont="1" applyFill="1" applyBorder="1" applyAlignment="1">
      <alignment horizontal="left" vertical="center" wrapText="1" indent="5"/>
    </xf>
    <xf numFmtId="3" fontId="3" fillId="8" borderId="7" xfId="0" applyNumberFormat="1" applyFont="1" applyFill="1" applyBorder="1" applyAlignment="1">
      <alignment horizontal="center" vertical="center"/>
    </xf>
    <xf numFmtId="165" fontId="3" fillId="8" borderId="8" xfId="0" applyNumberFormat="1" applyFont="1" applyFill="1" applyBorder="1" applyAlignment="1">
      <alignment horizontal="center" vertical="center"/>
    </xf>
    <xf numFmtId="3" fontId="3" fillId="8" borderId="9" xfId="0" applyNumberFormat="1" applyFont="1" applyFill="1" applyBorder="1" applyAlignment="1">
      <alignment horizontal="center" wrapText="1"/>
    </xf>
    <xf numFmtId="165" fontId="3" fillId="8" borderId="8" xfId="2" applyNumberFormat="1" applyFont="1" applyFill="1" applyBorder="1" applyAlignment="1">
      <alignment horizontal="center" vertical="center" wrapText="1"/>
    </xf>
    <xf numFmtId="165" fontId="3" fillId="8" borderId="44" xfId="0" applyNumberFormat="1" applyFont="1" applyFill="1" applyBorder="1" applyAlignment="1">
      <alignment horizontal="center" vertical="center" wrapText="1"/>
    </xf>
    <xf numFmtId="0" fontId="3" fillId="3" borderId="56" xfId="0" applyFont="1" applyFill="1" applyBorder="1" applyAlignment="1">
      <alignment horizontal="center" vertical="center" wrapText="1"/>
    </xf>
    <xf numFmtId="3" fontId="3" fillId="2" borderId="24" xfId="0" applyNumberFormat="1" applyFont="1" applyFill="1" applyBorder="1" applyAlignment="1">
      <alignment horizontal="center" vertical="center" wrapText="1"/>
    </xf>
    <xf numFmtId="165" fontId="3" fillId="2" borderId="84" xfId="0" applyNumberFormat="1" applyFont="1" applyFill="1" applyBorder="1" applyAlignment="1">
      <alignment horizontal="center" vertical="center" wrapText="1"/>
    </xf>
    <xf numFmtId="49" fontId="3" fillId="3" borderId="33" xfId="0" applyNumberFormat="1" applyFont="1" applyFill="1" applyBorder="1" applyAlignment="1">
      <alignment horizontal="left" vertical="center" wrapText="1"/>
    </xf>
    <xf numFmtId="165" fontId="3" fillId="3" borderId="73" xfId="0" applyNumberFormat="1" applyFont="1" applyFill="1" applyBorder="1" applyAlignment="1">
      <alignment horizontal="center" vertical="center"/>
    </xf>
    <xf numFmtId="3" fontId="3" fillId="2" borderId="20" xfId="0" applyNumberFormat="1" applyFont="1" applyFill="1" applyBorder="1" applyAlignment="1">
      <alignment horizontal="center" vertical="center" wrapText="1"/>
    </xf>
    <xf numFmtId="165" fontId="3" fillId="2" borderId="20" xfId="0" applyNumberFormat="1" applyFont="1" applyFill="1" applyBorder="1" applyAlignment="1">
      <alignment horizontal="center" vertical="center" wrapText="1"/>
    </xf>
    <xf numFmtId="165" fontId="3" fillId="2" borderId="21" xfId="0" applyNumberFormat="1" applyFont="1" applyFill="1" applyBorder="1" applyAlignment="1">
      <alignment horizontal="center" vertical="center" wrapText="1"/>
    </xf>
    <xf numFmtId="165" fontId="3" fillId="2" borderId="21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73" xfId="0" applyNumberFormat="1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left" vertical="center" wrapText="1" indent="1"/>
    </xf>
    <xf numFmtId="3" fontId="3" fillId="2" borderId="9" xfId="0" quotePrefix="1" applyNumberFormat="1" applyFont="1" applyFill="1" applyBorder="1" applyAlignment="1">
      <alignment horizontal="center" vertical="center"/>
    </xf>
    <xf numFmtId="165" fontId="3" fillId="2" borderId="21" xfId="0" quotePrefix="1" applyNumberFormat="1" applyFont="1" applyFill="1" applyBorder="1" applyAlignment="1">
      <alignment horizontal="center" vertical="center"/>
    </xf>
    <xf numFmtId="165" fontId="3" fillId="2" borderId="86" xfId="0" applyNumberFormat="1" applyFont="1" applyFill="1" applyBorder="1" applyAlignment="1">
      <alignment horizontal="center" vertical="center"/>
    </xf>
    <xf numFmtId="3" fontId="3" fillId="3" borderId="9" xfId="0" applyNumberFormat="1" applyFont="1" applyFill="1" applyBorder="1" applyAlignment="1">
      <alignment horizontal="center" vertical="center"/>
    </xf>
    <xf numFmtId="165" fontId="3" fillId="3" borderId="21" xfId="0" applyNumberFormat="1" applyFont="1" applyFill="1" applyBorder="1" applyAlignment="1">
      <alignment horizontal="center" vertical="center"/>
    </xf>
    <xf numFmtId="49" fontId="1" fillId="2" borderId="0" xfId="0" applyNumberFormat="1" applyFont="1" applyFill="1"/>
    <xf numFmtId="3" fontId="3" fillId="2" borderId="11" xfId="0" quotePrefix="1" applyNumberFormat="1" applyFont="1" applyFill="1" applyBorder="1" applyAlignment="1">
      <alignment horizontal="center" vertical="center"/>
    </xf>
    <xf numFmtId="165" fontId="3" fillId="2" borderId="87" xfId="0" quotePrefix="1" applyNumberFormat="1" applyFont="1" applyFill="1" applyBorder="1" applyAlignment="1">
      <alignment horizontal="center" vertical="center"/>
    </xf>
    <xf numFmtId="165" fontId="3" fillId="2" borderId="87" xfId="0" applyNumberFormat="1" applyFont="1" applyFill="1" applyBorder="1" applyAlignment="1">
      <alignment horizontal="center" vertical="center"/>
    </xf>
    <xf numFmtId="49" fontId="9" fillId="4" borderId="3" xfId="0" applyNumberFormat="1" applyFont="1" applyFill="1" applyBorder="1" applyAlignment="1">
      <alignment horizontal="left" vertical="center" wrapText="1"/>
    </xf>
    <xf numFmtId="3" fontId="9" fillId="4" borderId="4" xfId="0" applyNumberFormat="1" applyFont="1" applyFill="1" applyBorder="1" applyAlignment="1">
      <alignment horizontal="center" vertical="center"/>
    </xf>
    <xf numFmtId="165" fontId="9" fillId="4" borderId="54" xfId="0" applyNumberFormat="1" applyFont="1" applyFill="1" applyBorder="1" applyAlignment="1">
      <alignment horizontal="center" vertical="center"/>
    </xf>
    <xf numFmtId="49" fontId="9" fillId="4" borderId="4" xfId="0" applyNumberFormat="1" applyFont="1" applyFill="1" applyBorder="1" applyAlignment="1">
      <alignment horizontal="left" vertical="center" wrapText="1"/>
    </xf>
    <xf numFmtId="3" fontId="9" fillId="4" borderId="4" xfId="0" applyNumberFormat="1" applyFont="1" applyFill="1" applyBorder="1" applyAlignment="1">
      <alignment horizontal="center" vertical="center" wrapText="1"/>
    </xf>
    <xf numFmtId="165" fontId="9" fillId="4" borderId="54" xfId="0" applyNumberFormat="1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>
      <alignment horizontal="left" vertical="center" wrapText="1" indent="2"/>
    </xf>
    <xf numFmtId="49" fontId="3" fillId="2" borderId="57" xfId="0" applyNumberFormat="1" applyFont="1" applyFill="1" applyBorder="1" applyAlignment="1">
      <alignment horizontal="left" vertical="center" wrapText="1" indent="1"/>
    </xf>
    <xf numFmtId="0" fontId="3" fillId="2" borderId="18" xfId="0" applyFont="1" applyFill="1" applyBorder="1" applyAlignment="1">
      <alignment horizontal="left" vertical="center" indent="2"/>
    </xf>
    <xf numFmtId="0" fontId="3" fillId="3" borderId="18" xfId="0" applyFont="1" applyFill="1" applyBorder="1" applyAlignment="1">
      <alignment horizontal="left" vertical="center"/>
    </xf>
    <xf numFmtId="49" fontId="3" fillId="8" borderId="18" xfId="0" applyNumberFormat="1" applyFont="1" applyFill="1" applyBorder="1" applyAlignment="1">
      <alignment horizontal="left" vertical="center" wrapText="1"/>
    </xf>
    <xf numFmtId="49" fontId="3" fillId="8" borderId="74" xfId="0" applyNumberFormat="1" applyFont="1" applyFill="1" applyBorder="1" applyAlignment="1">
      <alignment horizontal="left" vertical="center" wrapText="1"/>
    </xf>
    <xf numFmtId="165" fontId="3" fillId="8" borderId="21" xfId="0" applyNumberFormat="1" applyFont="1" applyFill="1" applyBorder="1" applyAlignment="1">
      <alignment horizontal="center" vertical="center"/>
    </xf>
    <xf numFmtId="3" fontId="3" fillId="8" borderId="70" xfId="0" applyNumberFormat="1" applyFont="1" applyFill="1" applyBorder="1" applyAlignment="1">
      <alignment horizontal="center" vertical="center"/>
    </xf>
    <xf numFmtId="165" fontId="3" fillId="8" borderId="85" xfId="0" applyNumberFormat="1" applyFont="1" applyFill="1" applyBorder="1" applyAlignment="1">
      <alignment horizontal="center" vertical="center"/>
    </xf>
    <xf numFmtId="49" fontId="3" fillId="8" borderId="33" xfId="0" applyNumberFormat="1" applyFont="1" applyFill="1" applyBorder="1" applyAlignment="1">
      <alignment horizontal="left" vertical="center" wrapText="1" indent="2"/>
    </xf>
    <xf numFmtId="49" fontId="3" fillId="8" borderId="18" xfId="0" applyNumberFormat="1" applyFont="1" applyFill="1" applyBorder="1" applyAlignment="1">
      <alignment horizontal="left" vertical="center" wrapText="1" indent="2"/>
    </xf>
    <xf numFmtId="49" fontId="3" fillId="8" borderId="60" xfId="0" applyNumberFormat="1" applyFont="1" applyFill="1" applyBorder="1" applyAlignment="1">
      <alignment horizontal="left" vertical="center" wrapText="1" indent="2"/>
    </xf>
    <xf numFmtId="165" fontId="3" fillId="8" borderId="73" xfId="0" applyNumberFormat="1" applyFont="1" applyFill="1" applyBorder="1" applyAlignment="1">
      <alignment horizontal="center" vertical="center"/>
    </xf>
    <xf numFmtId="3" fontId="3" fillId="8" borderId="9" xfId="0" quotePrefix="1" applyNumberFormat="1" applyFont="1" applyFill="1" applyBorder="1" applyAlignment="1">
      <alignment horizontal="center" vertical="center"/>
    </xf>
    <xf numFmtId="165" fontId="3" fillId="8" borderId="21" xfId="0" quotePrefix="1" applyNumberFormat="1" applyFont="1" applyFill="1" applyBorder="1" applyAlignment="1">
      <alignment horizontal="center" vertical="center"/>
    </xf>
    <xf numFmtId="3" fontId="3" fillId="8" borderId="50" xfId="0" quotePrefix="1" applyNumberFormat="1" applyFont="1" applyFill="1" applyBorder="1" applyAlignment="1">
      <alignment horizontal="center" vertical="center"/>
    </xf>
    <xf numFmtId="165" fontId="3" fillId="8" borderId="86" xfId="0" quotePrefix="1" applyNumberFormat="1" applyFont="1" applyFill="1" applyBorder="1" applyAlignment="1">
      <alignment horizontal="center" vertical="center"/>
    </xf>
    <xf numFmtId="165" fontId="3" fillId="8" borderId="86" xfId="0" applyNumberFormat="1" applyFont="1" applyFill="1" applyBorder="1" applyAlignment="1">
      <alignment horizontal="center" vertical="center"/>
    </xf>
    <xf numFmtId="49" fontId="3" fillId="8" borderId="60" xfId="0" applyNumberFormat="1" applyFont="1" applyFill="1" applyBorder="1" applyAlignment="1">
      <alignment horizontal="left" vertical="center" wrapText="1"/>
    </xf>
    <xf numFmtId="49" fontId="3" fillId="8" borderId="18" xfId="0" applyNumberFormat="1" applyFont="1" applyFill="1" applyBorder="1" applyAlignment="1">
      <alignment horizontal="left" vertical="center" wrapText="1" indent="1"/>
    </xf>
    <xf numFmtId="3" fontId="3" fillId="8" borderId="34" xfId="0" applyNumberFormat="1" applyFont="1" applyFill="1" applyBorder="1" applyAlignment="1">
      <alignment horizontal="center" vertical="center"/>
    </xf>
    <xf numFmtId="3" fontId="3" fillId="8" borderId="2" xfId="0" applyNumberFormat="1" applyFont="1" applyFill="1" applyBorder="1" applyAlignment="1">
      <alignment horizontal="center" vertical="center"/>
    </xf>
    <xf numFmtId="165" fontId="3" fillId="8" borderId="8" xfId="0" applyNumberFormat="1" applyFont="1" applyFill="1" applyBorder="1" applyAlignment="1">
      <alignment horizontal="center"/>
    </xf>
    <xf numFmtId="3" fontId="3" fillId="8" borderId="29" xfId="0" applyNumberFormat="1" applyFont="1" applyFill="1" applyBorder="1" applyAlignment="1">
      <alignment horizontal="center" vertical="center"/>
    </xf>
    <xf numFmtId="165" fontId="3" fillId="8" borderId="10" xfId="0" applyNumberFormat="1" applyFont="1" applyFill="1" applyBorder="1" applyAlignment="1">
      <alignment horizontal="center"/>
    </xf>
    <xf numFmtId="3" fontId="3" fillId="8" borderId="9" xfId="0" applyNumberFormat="1" applyFont="1" applyFill="1" applyBorder="1" applyAlignment="1">
      <alignment horizontal="center"/>
    </xf>
    <xf numFmtId="3" fontId="3" fillId="8" borderId="29" xfId="0" applyNumberFormat="1" applyFont="1" applyFill="1" applyBorder="1" applyAlignment="1">
      <alignment horizontal="center"/>
    </xf>
    <xf numFmtId="3" fontId="3" fillId="8" borderId="1" xfId="0" applyNumberFormat="1" applyFont="1" applyFill="1" applyBorder="1" applyAlignment="1">
      <alignment horizontal="center"/>
    </xf>
    <xf numFmtId="0" fontId="3" fillId="8" borderId="33" xfId="0" applyFont="1" applyFill="1" applyBorder="1" applyAlignment="1">
      <alignment horizontal="left" vertical="center" wrapText="1" indent="1"/>
    </xf>
    <xf numFmtId="0" fontId="3" fillId="0" borderId="47" xfId="0" applyFont="1" applyFill="1" applyBorder="1" applyAlignment="1">
      <alignment horizontal="left" vertical="center" wrapText="1" indent="2"/>
    </xf>
    <xf numFmtId="0" fontId="3" fillId="4" borderId="52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left" vertical="center" wrapText="1"/>
    </xf>
    <xf numFmtId="3" fontId="3" fillId="4" borderId="36" xfId="0" applyNumberFormat="1" applyFont="1" applyFill="1" applyBorder="1" applyAlignment="1">
      <alignment horizontal="center" vertical="center"/>
    </xf>
    <xf numFmtId="165" fontId="3" fillId="4" borderId="38" xfId="0" applyNumberFormat="1" applyFont="1" applyFill="1" applyBorder="1" applyAlignment="1">
      <alignment horizontal="center" vertical="center"/>
    </xf>
    <xf numFmtId="3" fontId="3" fillId="4" borderId="49" xfId="0" applyNumberFormat="1" applyFont="1" applyFill="1" applyBorder="1" applyAlignment="1">
      <alignment horizontal="center" vertical="center"/>
    </xf>
    <xf numFmtId="3" fontId="3" fillId="8" borderId="68" xfId="0" applyNumberFormat="1" applyFont="1" applyFill="1" applyBorder="1" applyAlignment="1">
      <alignment horizontal="center" vertical="center"/>
    </xf>
    <xf numFmtId="165" fontId="3" fillId="8" borderId="59" xfId="0" applyNumberFormat="1" applyFont="1" applyFill="1" applyBorder="1" applyAlignment="1">
      <alignment horizontal="center" vertical="center"/>
    </xf>
    <xf numFmtId="3" fontId="3" fillId="8" borderId="58" xfId="0" applyNumberFormat="1" applyFont="1" applyFill="1" applyBorder="1" applyAlignment="1">
      <alignment horizontal="center" vertical="center"/>
    </xf>
    <xf numFmtId="16" fontId="3" fillId="4" borderId="36" xfId="0" applyNumberFormat="1" applyFont="1" applyFill="1" applyBorder="1" applyAlignment="1">
      <alignment horizontal="center" vertical="center" wrapText="1"/>
    </xf>
    <xf numFmtId="16" fontId="3" fillId="4" borderId="38" xfId="0" applyNumberFormat="1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0" fontId="3" fillId="8" borderId="57" xfId="0" applyFont="1" applyFill="1" applyBorder="1" applyAlignment="1">
      <alignment horizontal="left" vertical="center" wrapText="1" indent="2"/>
    </xf>
    <xf numFmtId="0" fontId="3" fillId="8" borderId="18" xfId="0" applyFont="1" applyFill="1" applyBorder="1" applyAlignment="1">
      <alignment horizontal="left" vertical="center" wrapText="1" indent="2"/>
    </xf>
    <xf numFmtId="0" fontId="3" fillId="8" borderId="32" xfId="0" applyFont="1" applyFill="1" applyBorder="1" applyAlignment="1">
      <alignment horizontal="left" vertical="center" wrapText="1" indent="2"/>
    </xf>
    <xf numFmtId="3" fontId="3" fillId="8" borderId="30" xfId="0" applyNumberFormat="1" applyFont="1" applyFill="1" applyBorder="1" applyAlignment="1">
      <alignment horizontal="center" vertical="center"/>
    </xf>
    <xf numFmtId="3" fontId="3" fillId="8" borderId="69" xfId="0" applyNumberFormat="1" applyFont="1" applyFill="1" applyBorder="1" applyAlignment="1">
      <alignment horizontal="center" vertical="center"/>
    </xf>
    <xf numFmtId="0" fontId="3" fillId="8" borderId="60" xfId="0" applyFont="1" applyFill="1" applyBorder="1" applyAlignment="1">
      <alignment horizontal="left" vertical="center" wrapText="1" indent="2"/>
    </xf>
    <xf numFmtId="0" fontId="3" fillId="2" borderId="60" xfId="0" applyFont="1" applyFill="1" applyBorder="1" applyAlignment="1">
      <alignment horizontal="left" vertical="center" wrapText="1" indent="2"/>
    </xf>
    <xf numFmtId="0" fontId="3" fillId="2" borderId="19" xfId="0" applyFont="1" applyFill="1" applyBorder="1" applyAlignment="1">
      <alignment horizontal="left" vertical="center" wrapText="1" indent="2"/>
    </xf>
    <xf numFmtId="0" fontId="3" fillId="2" borderId="67" xfId="0" applyFont="1" applyFill="1" applyBorder="1" applyAlignment="1">
      <alignment horizontal="left" vertical="center" wrapText="1" indent="2"/>
    </xf>
    <xf numFmtId="0" fontId="3" fillId="9" borderId="19" xfId="0" applyFont="1" applyFill="1" applyBorder="1" applyAlignment="1">
      <alignment horizontal="left" vertical="center" wrapText="1"/>
    </xf>
    <xf numFmtId="3" fontId="3" fillId="9" borderId="1" xfId="0" applyNumberFormat="1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left" vertical="center" wrapText="1" indent="2"/>
    </xf>
    <xf numFmtId="0" fontId="3" fillId="8" borderId="19" xfId="0" applyFont="1" applyFill="1" applyBorder="1" applyAlignment="1">
      <alignment horizontal="left" vertical="center" wrapText="1" indent="2"/>
    </xf>
    <xf numFmtId="164" fontId="3" fillId="8" borderId="1" xfId="0" applyNumberFormat="1" applyFont="1" applyFill="1" applyBorder="1"/>
    <xf numFmtId="164" fontId="3" fillId="8" borderId="10" xfId="0" applyNumberFormat="1" applyFont="1" applyFill="1" applyBorder="1"/>
    <xf numFmtId="164" fontId="3" fillId="9" borderId="1" xfId="0" applyNumberFormat="1" applyFont="1" applyFill="1" applyBorder="1" applyAlignment="1">
      <alignment horizontal="center" vertical="center"/>
    </xf>
    <xf numFmtId="164" fontId="3" fillId="9" borderId="10" xfId="0" applyNumberFormat="1" applyFont="1" applyFill="1" applyBorder="1" applyAlignment="1">
      <alignment horizontal="center" vertical="center"/>
    </xf>
    <xf numFmtId="3" fontId="3" fillId="9" borderId="29" xfId="0" applyNumberFormat="1" applyFont="1" applyFill="1" applyBorder="1" applyAlignment="1">
      <alignment horizontal="center" vertical="center"/>
    </xf>
    <xf numFmtId="164" fontId="3" fillId="9" borderId="44" xfId="0" applyNumberFormat="1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3" fontId="3" fillId="4" borderId="4" xfId="0" applyNumberFormat="1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3" fontId="3" fillId="4" borderId="27" xfId="0" applyNumberFormat="1" applyFont="1" applyFill="1" applyBorder="1" applyAlignment="1">
      <alignment horizontal="center" vertical="center"/>
    </xf>
    <xf numFmtId="164" fontId="3" fillId="4" borderId="79" xfId="0" applyNumberFormat="1" applyFont="1" applyFill="1" applyBorder="1" applyAlignment="1">
      <alignment horizontal="center" vertical="center"/>
    </xf>
    <xf numFmtId="0" fontId="3" fillId="4" borderId="64" xfId="0" applyFont="1" applyFill="1" applyBorder="1" applyAlignment="1">
      <alignment horizontal="left" vertical="center" wrapText="1"/>
    </xf>
    <xf numFmtId="164" fontId="3" fillId="4" borderId="37" xfId="0" applyNumberFormat="1" applyFont="1" applyFill="1" applyBorder="1"/>
    <xf numFmtId="3" fontId="3" fillId="4" borderId="37" xfId="0" applyNumberFormat="1" applyFont="1" applyFill="1" applyBorder="1" applyAlignment="1">
      <alignment horizontal="center" vertical="center"/>
    </xf>
    <xf numFmtId="164" fontId="3" fillId="4" borderId="38" xfId="0" applyNumberFormat="1" applyFont="1" applyFill="1" applyBorder="1"/>
    <xf numFmtId="0" fontId="3" fillId="8" borderId="19" xfId="0" applyFont="1" applyFill="1" applyBorder="1" applyAlignment="1">
      <alignment horizontal="left" vertical="center" wrapText="1"/>
    </xf>
    <xf numFmtId="164" fontId="3" fillId="8" borderId="44" xfId="0" applyNumberFormat="1" applyFont="1" applyFill="1" applyBorder="1" applyAlignment="1">
      <alignment horizontal="center" vertical="center"/>
    </xf>
    <xf numFmtId="164" fontId="3" fillId="4" borderId="37" xfId="0" applyNumberFormat="1" applyFont="1" applyFill="1" applyBorder="1" applyAlignment="1">
      <alignment horizontal="center" vertical="center"/>
    </xf>
    <xf numFmtId="164" fontId="3" fillId="4" borderId="38" xfId="0" applyNumberFormat="1" applyFont="1" applyFill="1" applyBorder="1" applyAlignment="1">
      <alignment horizontal="center" vertical="center"/>
    </xf>
    <xf numFmtId="164" fontId="3" fillId="4" borderId="46" xfId="0" applyNumberFormat="1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164" fontId="3" fillId="8" borderId="12" xfId="0" applyNumberFormat="1" applyFont="1" applyFill="1" applyBorder="1" applyAlignment="1">
      <alignment horizontal="center" vertical="center"/>
    </xf>
    <xf numFmtId="3" fontId="3" fillId="8" borderId="12" xfId="0" applyNumberFormat="1" applyFont="1" applyFill="1" applyBorder="1" applyAlignment="1">
      <alignment horizontal="center" vertical="center"/>
    </xf>
    <xf numFmtId="164" fontId="3" fillId="8" borderId="13" xfId="0" applyNumberFormat="1" applyFont="1" applyFill="1" applyBorder="1" applyAlignment="1">
      <alignment horizontal="center" vertical="center"/>
    </xf>
    <xf numFmtId="164" fontId="3" fillId="8" borderId="52" xfId="0" applyNumberFormat="1" applyFont="1" applyFill="1" applyBorder="1" applyAlignment="1">
      <alignment horizontal="center" vertical="center"/>
    </xf>
    <xf numFmtId="0" fontId="3" fillId="8" borderId="67" xfId="0" applyFont="1" applyFill="1" applyBorder="1" applyAlignment="1">
      <alignment horizontal="left" vertical="center" wrapText="1" indent="2"/>
    </xf>
    <xf numFmtId="0" fontId="3" fillId="8" borderId="49" xfId="0" applyFont="1" applyFill="1" applyBorder="1" applyAlignment="1">
      <alignment horizontal="center" vertical="center"/>
    </xf>
    <xf numFmtId="164" fontId="3" fillId="8" borderId="37" xfId="0" applyNumberFormat="1" applyFont="1" applyFill="1" applyBorder="1" applyAlignment="1">
      <alignment horizontal="center" vertical="center"/>
    </xf>
    <xf numFmtId="0" fontId="3" fillId="8" borderId="37" xfId="0" applyFont="1" applyFill="1" applyBorder="1" applyAlignment="1">
      <alignment horizontal="center" vertical="center"/>
    </xf>
    <xf numFmtId="164" fontId="3" fillId="8" borderId="38" xfId="0" applyNumberFormat="1" applyFont="1" applyFill="1" applyBorder="1" applyAlignment="1">
      <alignment horizontal="center" vertical="center"/>
    </xf>
    <xf numFmtId="3" fontId="3" fillId="8" borderId="49" xfId="0" applyNumberFormat="1" applyFont="1" applyFill="1" applyBorder="1" applyAlignment="1">
      <alignment horizontal="center" vertical="center"/>
    </xf>
    <xf numFmtId="164" fontId="3" fillId="8" borderId="46" xfId="0" applyNumberFormat="1" applyFont="1" applyFill="1" applyBorder="1" applyAlignment="1">
      <alignment horizontal="center" vertical="center"/>
    </xf>
    <xf numFmtId="3" fontId="3" fillId="8" borderId="37" xfId="0" applyNumberFormat="1" applyFont="1" applyFill="1" applyBorder="1" applyAlignment="1">
      <alignment horizontal="center" vertical="center"/>
    </xf>
    <xf numFmtId="3" fontId="3" fillId="8" borderId="36" xfId="0" applyNumberFormat="1" applyFont="1" applyFill="1" applyBorder="1" applyAlignment="1">
      <alignment horizontal="center" vertical="center"/>
    </xf>
    <xf numFmtId="0" fontId="3" fillId="8" borderId="71" xfId="0" applyFont="1" applyFill="1" applyBorder="1" applyAlignment="1">
      <alignment horizontal="left" vertical="center" wrapText="1" indent="2"/>
    </xf>
    <xf numFmtId="0" fontId="3" fillId="2" borderId="71" xfId="0" applyFont="1" applyFill="1" applyBorder="1" applyAlignment="1">
      <alignment horizontal="left" vertical="center" wrapText="1" indent="2"/>
    </xf>
    <xf numFmtId="0" fontId="3" fillId="8" borderId="67" xfId="0" applyFont="1" applyFill="1" applyBorder="1" applyAlignment="1">
      <alignment horizontal="left" indent="2"/>
    </xf>
    <xf numFmtId="0" fontId="3" fillId="4" borderId="6" xfId="0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left" vertical="center" wrapText="1"/>
    </xf>
    <xf numFmtId="3" fontId="3" fillId="8" borderId="28" xfId="0" applyNumberFormat="1" applyFont="1" applyFill="1" applyBorder="1" applyAlignment="1">
      <alignment horizontal="center" vertical="center"/>
    </xf>
    <xf numFmtId="3" fontId="3" fillId="8" borderId="25" xfId="0" applyNumberFormat="1" applyFont="1" applyFill="1" applyBorder="1" applyAlignment="1">
      <alignment horizontal="center" vertical="center"/>
    </xf>
    <xf numFmtId="164" fontId="1" fillId="8" borderId="26" xfId="0" applyNumberFormat="1" applyFont="1" applyFill="1" applyBorder="1" applyAlignment="1">
      <alignment horizontal="center"/>
    </xf>
    <xf numFmtId="3" fontId="3" fillId="8" borderId="44" xfId="0" applyNumberFormat="1" applyFont="1" applyFill="1" applyBorder="1" applyAlignment="1">
      <alignment horizontal="center" vertical="center"/>
    </xf>
    <xf numFmtId="164" fontId="1" fillId="8" borderId="8" xfId="0" applyNumberFormat="1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164" fontId="3" fillId="4" borderId="46" xfId="0" applyNumberFormat="1" applyFont="1" applyFill="1" applyBorder="1"/>
    <xf numFmtId="0" fontId="3" fillId="2" borderId="19" xfId="0" applyFont="1" applyFill="1" applyBorder="1" applyAlignment="1">
      <alignment horizontal="left" indent="2"/>
    </xf>
    <xf numFmtId="164" fontId="3" fillId="8" borderId="44" xfId="0" applyNumberFormat="1" applyFont="1" applyFill="1" applyBorder="1"/>
    <xf numFmtId="164" fontId="3" fillId="8" borderId="12" xfId="0" applyNumberFormat="1" applyFont="1" applyFill="1" applyBorder="1"/>
    <xf numFmtId="164" fontId="3" fillId="8" borderId="13" xfId="0" applyNumberFormat="1" applyFont="1" applyFill="1" applyBorder="1"/>
    <xf numFmtId="164" fontId="3" fillId="8" borderId="52" xfId="0" applyNumberFormat="1" applyFont="1" applyFill="1" applyBorder="1"/>
    <xf numFmtId="0" fontId="3" fillId="8" borderId="19" xfId="0" applyFont="1" applyFill="1" applyBorder="1" applyAlignment="1">
      <alignment horizontal="left" indent="2"/>
    </xf>
    <xf numFmtId="16" fontId="3" fillId="8" borderId="19" xfId="0" applyNumberFormat="1" applyFont="1" applyFill="1" applyBorder="1" applyAlignment="1">
      <alignment horizontal="left" indent="2"/>
    </xf>
    <xf numFmtId="0" fontId="7" fillId="10" borderId="19" xfId="0" applyFont="1" applyFill="1" applyBorder="1" applyAlignment="1">
      <alignment horizontal="left" wrapText="1" indent="3"/>
    </xf>
    <xf numFmtId="3" fontId="7" fillId="10" borderId="9" xfId="0" applyNumberFormat="1" applyFont="1" applyFill="1" applyBorder="1" applyAlignment="1">
      <alignment horizontal="center" vertical="center"/>
    </xf>
    <xf numFmtId="165" fontId="7" fillId="10" borderId="1" xfId="0" applyNumberFormat="1" applyFont="1" applyFill="1" applyBorder="1" applyAlignment="1">
      <alignment horizontal="center" vertical="center"/>
    </xf>
    <xf numFmtId="3" fontId="7" fillId="10" borderId="1" xfId="0" applyNumberFormat="1" applyFont="1" applyFill="1" applyBorder="1" applyAlignment="1">
      <alignment horizontal="center" vertical="center"/>
    </xf>
    <xf numFmtId="3" fontId="7" fillId="10" borderId="44" xfId="0" applyNumberFormat="1" applyFont="1" applyFill="1" applyBorder="1" applyAlignment="1">
      <alignment horizontal="center" vertical="center"/>
    </xf>
    <xf numFmtId="165" fontId="7" fillId="10" borderId="44" xfId="0" applyNumberFormat="1" applyFont="1" applyFill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/>
    </xf>
    <xf numFmtId="164" fontId="3" fillId="8" borderId="10" xfId="0" applyNumberFormat="1" applyFont="1" applyFill="1" applyBorder="1" applyAlignment="1">
      <alignment horizontal="center"/>
    </xf>
    <xf numFmtId="0" fontId="7" fillId="10" borderId="19" xfId="0" applyFont="1" applyFill="1" applyBorder="1" applyAlignment="1">
      <alignment wrapText="1"/>
    </xf>
    <xf numFmtId="3" fontId="7" fillId="10" borderId="2" xfId="0" quotePrefix="1" applyNumberFormat="1" applyFont="1" applyFill="1" applyBorder="1" applyAlignment="1">
      <alignment horizontal="center" vertical="center"/>
    </xf>
    <xf numFmtId="3" fontId="7" fillId="10" borderId="7" xfId="0" quotePrefix="1" applyNumberFormat="1" applyFont="1" applyFill="1" applyBorder="1" applyAlignment="1">
      <alignment horizontal="center" vertical="center"/>
    </xf>
    <xf numFmtId="3" fontId="7" fillId="10" borderId="8" xfId="0" quotePrefix="1" applyNumberFormat="1" applyFont="1" applyFill="1" applyBorder="1" applyAlignment="1">
      <alignment horizontal="center" vertical="center"/>
    </xf>
    <xf numFmtId="3" fontId="7" fillId="10" borderId="51" xfId="0" quotePrefix="1" applyNumberFormat="1" applyFont="1" applyFill="1" applyBorder="1" applyAlignment="1">
      <alignment horizontal="center" vertical="center"/>
    </xf>
    <xf numFmtId="4" fontId="3" fillId="8" borderId="51" xfId="0" applyNumberFormat="1" applyFont="1" applyFill="1" applyBorder="1" applyAlignment="1">
      <alignment horizontal="center" vertical="center" wrapText="1"/>
    </xf>
    <xf numFmtId="4" fontId="3" fillId="8" borderId="10" xfId="0" applyNumberFormat="1" applyFont="1" applyFill="1" applyBorder="1" applyAlignment="1">
      <alignment horizontal="center" vertical="center" wrapText="1"/>
    </xf>
    <xf numFmtId="0" fontId="3" fillId="8" borderId="19" xfId="0" applyFont="1" applyFill="1" applyBorder="1"/>
    <xf numFmtId="2" fontId="7" fillId="0" borderId="1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vertical="center" wrapText="1"/>
    </xf>
    <xf numFmtId="2" fontId="7" fillId="0" borderId="11" xfId="0" applyNumberFormat="1" applyFont="1" applyBorder="1" applyAlignment="1">
      <alignment vertical="center" wrapText="1"/>
    </xf>
    <xf numFmtId="2" fontId="7" fillId="4" borderId="24" xfId="0" applyNumberFormat="1" applyFont="1" applyFill="1" applyBorder="1" applyAlignment="1">
      <alignment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2" fontId="7" fillId="8" borderId="9" xfId="0" applyNumberFormat="1" applyFont="1" applyFill="1" applyBorder="1" applyAlignment="1">
      <alignment vertical="center" wrapText="1"/>
    </xf>
    <xf numFmtId="2" fontId="7" fillId="8" borderId="1" xfId="0" applyNumberFormat="1" applyFont="1" applyFill="1" applyBorder="1" applyAlignment="1">
      <alignment horizontal="center" vertical="center" wrapText="1"/>
    </xf>
    <xf numFmtId="2" fontId="7" fillId="4" borderId="78" xfId="0" applyNumberFormat="1" applyFont="1" applyFill="1" applyBorder="1" applyAlignment="1">
      <alignment horizontal="center" vertical="center" wrapText="1"/>
    </xf>
    <xf numFmtId="2" fontId="7" fillId="4" borderId="83" xfId="0" applyNumberFormat="1" applyFont="1" applyFill="1" applyBorder="1" applyAlignment="1">
      <alignment horizontal="center" vertical="center" wrapText="1"/>
    </xf>
    <xf numFmtId="0" fontId="11" fillId="0" borderId="0" xfId="0" applyFont="1"/>
    <xf numFmtId="165" fontId="3" fillId="2" borderId="9" xfId="0" applyNumberFormat="1" applyFont="1" applyFill="1" applyBorder="1" applyAlignment="1">
      <alignment horizontal="center" vertical="center"/>
    </xf>
    <xf numFmtId="165" fontId="3" fillId="2" borderId="9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5" fontId="3" fillId="2" borderId="11" xfId="0" applyNumberFormat="1" applyFont="1" applyFill="1" applyBorder="1" applyAlignment="1">
      <alignment horizontal="center"/>
    </xf>
    <xf numFmtId="165" fontId="3" fillId="2" borderId="12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3" fontId="3" fillId="3" borderId="77" xfId="0" applyNumberFormat="1" applyFont="1" applyFill="1" applyBorder="1" applyAlignment="1">
      <alignment horizontal="center" vertical="center"/>
    </xf>
    <xf numFmtId="3" fontId="3" fillId="2" borderId="44" xfId="0" applyNumberFormat="1" applyFont="1" applyFill="1" applyBorder="1" applyAlignment="1">
      <alignment horizontal="center"/>
    </xf>
    <xf numFmtId="3" fontId="3" fillId="2" borderId="52" xfId="0" applyNumberFormat="1" applyFont="1" applyFill="1" applyBorder="1" applyAlignment="1">
      <alignment horizontal="center"/>
    </xf>
    <xf numFmtId="3" fontId="3" fillId="3" borderId="51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3" fontId="3" fillId="2" borderId="46" xfId="0" applyNumberFormat="1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 wrapText="1"/>
    </xf>
    <xf numFmtId="0" fontId="3" fillId="4" borderId="47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left" vertical="center" wrapText="1"/>
    </xf>
    <xf numFmtId="3" fontId="3" fillId="9" borderId="10" xfId="0" applyNumberFormat="1" applyFont="1" applyFill="1" applyBorder="1" applyAlignment="1">
      <alignment horizontal="center" vertical="center"/>
    </xf>
    <xf numFmtId="0" fontId="3" fillId="9" borderId="9" xfId="0" applyFont="1" applyFill="1" applyBorder="1"/>
    <xf numFmtId="3" fontId="3" fillId="9" borderId="1" xfId="0" applyNumberFormat="1" applyFont="1" applyFill="1" applyBorder="1" applyAlignment="1">
      <alignment horizontal="center"/>
    </xf>
    <xf numFmtId="3" fontId="3" fillId="9" borderId="44" xfId="0" applyNumberFormat="1" applyFont="1" applyFill="1" applyBorder="1" applyAlignment="1">
      <alignment horizontal="center" vertical="center"/>
    </xf>
    <xf numFmtId="3" fontId="3" fillId="9" borderId="51" xfId="0" applyNumberFormat="1" applyFont="1" applyFill="1" applyBorder="1" applyAlignment="1">
      <alignment horizontal="center" vertical="center"/>
    </xf>
    <xf numFmtId="165" fontId="3" fillId="9" borderId="9" xfId="0" applyNumberFormat="1" applyFont="1" applyFill="1" applyBorder="1" applyAlignment="1">
      <alignment horizontal="center" vertical="center"/>
    </xf>
    <xf numFmtId="165" fontId="3" fillId="9" borderId="1" xfId="0" applyNumberFormat="1" applyFont="1" applyFill="1" applyBorder="1" applyAlignment="1">
      <alignment horizontal="center" vertical="center"/>
    </xf>
    <xf numFmtId="165" fontId="3" fillId="9" borderId="8" xfId="0" applyNumberFormat="1" applyFont="1" applyFill="1" applyBorder="1" applyAlignment="1">
      <alignment horizontal="center" vertical="center"/>
    </xf>
    <xf numFmtId="0" fontId="3" fillId="9" borderId="19" xfId="0" applyFont="1" applyFill="1" applyBorder="1"/>
    <xf numFmtId="3" fontId="3" fillId="9" borderId="9" xfId="0" applyNumberFormat="1" applyFont="1" applyFill="1" applyBorder="1" applyAlignment="1">
      <alignment horizontal="center"/>
    </xf>
    <xf numFmtId="3" fontId="3" fillId="9" borderId="44" xfId="0" applyNumberFormat="1" applyFont="1" applyFill="1" applyBorder="1" applyAlignment="1">
      <alignment horizontal="center"/>
    </xf>
    <xf numFmtId="165" fontId="3" fillId="9" borderId="9" xfId="0" applyNumberFormat="1" applyFont="1" applyFill="1" applyBorder="1" applyAlignment="1">
      <alignment horizontal="center"/>
    </xf>
    <xf numFmtId="165" fontId="3" fillId="9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8" borderId="9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8" borderId="50" xfId="0" applyFont="1" applyFill="1" applyBorder="1" applyAlignment="1">
      <alignment vertical="center" wrapText="1"/>
    </xf>
    <xf numFmtId="0" fontId="7" fillId="8" borderId="39" xfId="0" applyFont="1" applyFill="1" applyBorder="1" applyAlignment="1">
      <alignment horizontal="center" vertical="center" wrapText="1"/>
    </xf>
    <xf numFmtId="0" fontId="7" fillId="8" borderId="48" xfId="0" applyFont="1" applyFill="1" applyBorder="1" applyAlignment="1">
      <alignment horizontal="center" vertical="center" wrapText="1"/>
    </xf>
    <xf numFmtId="3" fontId="10" fillId="4" borderId="5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8" borderId="1" xfId="0" applyNumberFormat="1" applyFont="1" applyFill="1" applyBorder="1" applyAlignment="1">
      <alignment horizontal="center" vertical="center" wrapText="1"/>
    </xf>
    <xf numFmtId="3" fontId="7" fillId="8" borderId="39" xfId="0" applyNumberFormat="1" applyFont="1" applyFill="1" applyBorder="1" applyAlignment="1">
      <alignment horizontal="center" vertical="center" wrapText="1"/>
    </xf>
    <xf numFmtId="0" fontId="7" fillId="0" borderId="50" xfId="0" applyFont="1" applyBorder="1" applyAlignment="1">
      <alignment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3" fontId="7" fillId="0" borderId="39" xfId="0" applyNumberFormat="1" applyFont="1" applyBorder="1" applyAlignment="1">
      <alignment horizontal="center" vertical="center" wrapText="1"/>
    </xf>
    <xf numFmtId="0" fontId="10" fillId="4" borderId="49" xfId="0" applyFont="1" applyFill="1" applyBorder="1" applyAlignment="1">
      <alignment vertical="center" wrapText="1"/>
    </xf>
    <xf numFmtId="0" fontId="10" fillId="4" borderId="37" xfId="0" applyFont="1" applyFill="1" applyBorder="1" applyAlignment="1">
      <alignment horizontal="center" vertical="center" wrapText="1"/>
    </xf>
    <xf numFmtId="3" fontId="10" fillId="4" borderId="37" xfId="0" applyNumberFormat="1" applyFont="1" applyFill="1" applyBorder="1" applyAlignment="1">
      <alignment horizontal="center" vertical="center" wrapText="1"/>
    </xf>
    <xf numFmtId="0" fontId="10" fillId="4" borderId="38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9" borderId="9" xfId="0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 vertical="center" wrapText="1"/>
    </xf>
    <xf numFmtId="3" fontId="7" fillId="9" borderId="10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3" fontId="7" fillId="0" borderId="13" xfId="0" applyNumberFormat="1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10" fontId="3" fillId="4" borderId="6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10" fontId="3" fillId="0" borderId="10" xfId="0" applyNumberFormat="1" applyFont="1" applyBorder="1" applyAlignment="1">
      <alignment horizontal="center" vertical="center" wrapText="1"/>
    </xf>
    <xf numFmtId="10" fontId="3" fillId="0" borderId="48" xfId="0" applyNumberFormat="1" applyFont="1" applyBorder="1" applyAlignment="1">
      <alignment horizontal="center" vertical="center" wrapText="1"/>
    </xf>
    <xf numFmtId="3" fontId="7" fillId="4" borderId="5" xfId="0" applyNumberFormat="1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 vertical="center" wrapText="1"/>
    </xf>
    <xf numFmtId="3" fontId="7" fillId="4" borderId="37" xfId="0" applyNumberFormat="1" applyFont="1" applyFill="1" applyBorder="1" applyAlignment="1">
      <alignment horizontal="center" vertical="center" wrapText="1"/>
    </xf>
    <xf numFmtId="0" fontId="7" fillId="9" borderId="50" xfId="0" applyFont="1" applyFill="1" applyBorder="1" applyAlignment="1">
      <alignment vertical="center" wrapText="1"/>
    </xf>
    <xf numFmtId="0" fontId="7" fillId="9" borderId="39" xfId="0" applyFont="1" applyFill="1" applyBorder="1" applyAlignment="1">
      <alignment horizontal="center" vertical="center" wrapText="1"/>
    </xf>
    <xf numFmtId="10" fontId="3" fillId="9" borderId="48" xfId="0" applyNumberFormat="1" applyFont="1" applyFill="1" applyBorder="1" applyAlignment="1">
      <alignment horizontal="center" vertical="center" wrapText="1"/>
    </xf>
    <xf numFmtId="10" fontId="3" fillId="9" borderId="10" xfId="0" applyNumberFormat="1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wrapText="1"/>
    </xf>
    <xf numFmtId="3" fontId="7" fillId="7" borderId="0" xfId="0" applyNumberFormat="1" applyFont="1" applyFill="1" applyBorder="1" applyAlignment="1">
      <alignment horizontal="center" vertical="center"/>
    </xf>
    <xf numFmtId="165" fontId="7" fillId="7" borderId="0" xfId="0" applyNumberFormat="1" applyFont="1" applyFill="1" applyBorder="1" applyAlignment="1">
      <alignment horizontal="center" vertical="center"/>
    </xf>
    <xf numFmtId="3" fontId="7" fillId="7" borderId="0" xfId="0" quotePrefix="1" applyNumberFormat="1" applyFont="1" applyFill="1" applyBorder="1" applyAlignment="1">
      <alignment horizontal="center" vertical="center"/>
    </xf>
    <xf numFmtId="0" fontId="0" fillId="0" borderId="0" xfId="0" applyFont="1"/>
    <xf numFmtId="0" fontId="3" fillId="0" borderId="0" xfId="0" applyFont="1" applyBorder="1" applyAlignment="1">
      <alignment horizontal="left" wrapText="1"/>
    </xf>
    <xf numFmtId="0" fontId="0" fillId="0" borderId="0" xfId="0" applyFont="1" applyAlignment="1">
      <alignment horizontal="center"/>
    </xf>
    <xf numFmtId="0" fontId="7" fillId="0" borderId="9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justify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6" fontId="3" fillId="0" borderId="0" xfId="1" applyNumberFormat="1" applyFont="1"/>
    <xf numFmtId="166" fontId="7" fillId="4" borderId="78" xfId="1" applyNumberFormat="1" applyFont="1" applyFill="1" applyBorder="1" applyAlignment="1">
      <alignment horizontal="center" vertical="center" wrapText="1"/>
    </xf>
    <xf numFmtId="167" fontId="7" fillId="8" borderId="1" xfId="1" applyNumberFormat="1" applyFont="1" applyFill="1" applyBorder="1" applyAlignment="1">
      <alignment horizontal="center" vertical="center" wrapText="1"/>
    </xf>
    <xf numFmtId="167" fontId="7" fillId="0" borderId="1" xfId="1" applyNumberFormat="1" applyFont="1" applyBorder="1" applyAlignment="1">
      <alignment horizontal="center" vertical="center" wrapText="1"/>
    </xf>
    <xf numFmtId="167" fontId="7" fillId="0" borderId="12" xfId="1" applyNumberFormat="1" applyFont="1" applyBorder="1" applyAlignment="1">
      <alignment horizontal="center" vertical="center" wrapText="1"/>
    </xf>
    <xf numFmtId="3" fontId="7" fillId="8" borderId="1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3" borderId="80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83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3" fillId="3" borderId="61" xfId="0" applyFont="1" applyFill="1" applyBorder="1" applyAlignment="1">
      <alignment horizontal="center" vertical="center" wrapText="1"/>
    </xf>
    <xf numFmtId="0" fontId="3" fillId="3" borderId="66" xfId="0" applyFont="1" applyFill="1" applyBorder="1" applyAlignment="1">
      <alignment horizontal="center" vertical="center" wrapText="1"/>
    </xf>
    <xf numFmtId="0" fontId="3" fillId="3" borderId="64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49" fontId="3" fillId="4" borderId="19" xfId="0" applyNumberFormat="1" applyFont="1" applyFill="1" applyBorder="1" applyAlignment="1">
      <alignment horizontal="left" vertical="center" wrapText="1" indent="2"/>
    </xf>
    <xf numFmtId="49" fontId="3" fillId="4" borderId="20" xfId="0" applyNumberFormat="1" applyFont="1" applyFill="1" applyBorder="1" applyAlignment="1">
      <alignment horizontal="left" vertical="center" wrapText="1" indent="2"/>
    </xf>
    <xf numFmtId="49" fontId="3" fillId="4" borderId="21" xfId="0" applyNumberFormat="1" applyFont="1" applyFill="1" applyBorder="1" applyAlignment="1">
      <alignment horizontal="left" vertical="center" wrapText="1" indent="2"/>
    </xf>
    <xf numFmtId="0" fontId="3" fillId="3" borderId="43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76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49" fontId="3" fillId="4" borderId="72" xfId="0" applyNumberFormat="1" applyFont="1" applyFill="1" applyBorder="1" applyAlignment="1">
      <alignment horizontal="left" vertical="center" wrapText="1"/>
    </xf>
    <xf numFmtId="49" fontId="3" fillId="4" borderId="75" xfId="0" applyNumberFormat="1" applyFont="1" applyFill="1" applyBorder="1" applyAlignment="1">
      <alignment horizontal="left" vertical="center" wrapText="1"/>
    </xf>
    <xf numFmtId="49" fontId="3" fillId="4" borderId="73" xfId="0" applyNumberFormat="1" applyFont="1" applyFill="1" applyBorder="1" applyAlignment="1">
      <alignment horizontal="left" vertical="center" wrapText="1"/>
    </xf>
    <xf numFmtId="0" fontId="3" fillId="4" borderId="48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3" fillId="4" borderId="55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78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51" xfId="0" applyFont="1" applyFill="1" applyBorder="1" applyAlignment="1">
      <alignment horizontal="center" vertical="center"/>
    </xf>
    <xf numFmtId="0" fontId="3" fillId="4" borderId="73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 wrapText="1"/>
    </xf>
    <xf numFmtId="0" fontId="3" fillId="3" borderId="63" xfId="0" applyFont="1" applyFill="1" applyBorder="1" applyAlignment="1">
      <alignment horizontal="center" vertical="center" wrapText="1"/>
    </xf>
    <xf numFmtId="0" fontId="3" fillId="3" borderId="72" xfId="0" applyFont="1" applyFill="1" applyBorder="1" applyAlignment="1">
      <alignment horizontal="center" vertical="center" wrapText="1"/>
    </xf>
    <xf numFmtId="0" fontId="3" fillId="3" borderId="73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4" borderId="72" xfId="0" applyFont="1" applyFill="1" applyBorder="1" applyAlignment="1">
      <alignment horizontal="left" vertical="center" wrapText="1"/>
    </xf>
    <xf numFmtId="0" fontId="3" fillId="4" borderId="75" xfId="0" applyFont="1" applyFill="1" applyBorder="1" applyAlignment="1">
      <alignment horizontal="left" vertical="center" wrapText="1"/>
    </xf>
    <xf numFmtId="0" fontId="3" fillId="4" borderId="73" xfId="0" applyFont="1" applyFill="1" applyBorder="1" applyAlignment="1">
      <alignment horizontal="left" vertical="center" wrapText="1"/>
    </xf>
    <xf numFmtId="0" fontId="3" fillId="4" borderId="61" xfId="0" applyFont="1" applyFill="1" applyBorder="1" applyAlignment="1">
      <alignment horizontal="center" vertical="center"/>
    </xf>
    <xf numFmtId="0" fontId="3" fillId="4" borderId="62" xfId="0" applyFont="1" applyFill="1" applyBorder="1" applyAlignment="1">
      <alignment horizontal="center" vertical="center"/>
    </xf>
    <xf numFmtId="0" fontId="3" fillId="4" borderId="63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left" vertical="center" wrapText="1"/>
    </xf>
    <xf numFmtId="0" fontId="3" fillId="4" borderId="55" xfId="0" applyFont="1" applyFill="1" applyBorder="1" applyAlignment="1">
      <alignment horizontal="left" vertical="center" wrapText="1"/>
    </xf>
    <xf numFmtId="0" fontId="3" fillId="4" borderId="54" xfId="0" applyFont="1" applyFill="1" applyBorder="1" applyAlignment="1">
      <alignment horizontal="left" vertical="center" wrapText="1"/>
    </xf>
    <xf numFmtId="0" fontId="3" fillId="4" borderId="64" xfId="0" applyFont="1" applyFill="1" applyBorder="1" applyAlignment="1">
      <alignment horizontal="center" vertical="center"/>
    </xf>
    <xf numFmtId="14" fontId="3" fillId="4" borderId="76" xfId="0" applyNumberFormat="1" applyFont="1" applyFill="1" applyBorder="1" applyAlignment="1">
      <alignment horizontal="center" vertical="center" wrapText="1"/>
    </xf>
    <xf numFmtId="14" fontId="3" fillId="4" borderId="25" xfId="0" applyNumberFormat="1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14" fontId="3" fillId="4" borderId="61" xfId="0" applyNumberFormat="1" applyFont="1" applyFill="1" applyBorder="1" applyAlignment="1">
      <alignment horizontal="center" vertical="center"/>
    </xf>
    <xf numFmtId="14" fontId="3" fillId="4" borderId="63" xfId="0" applyNumberFormat="1" applyFont="1" applyFill="1" applyBorder="1" applyAlignment="1">
      <alignment horizontal="center" vertical="center"/>
    </xf>
    <xf numFmtId="14" fontId="3" fillId="4" borderId="72" xfId="0" applyNumberFormat="1" applyFont="1" applyFill="1" applyBorder="1" applyAlignment="1">
      <alignment horizontal="center" vertical="center"/>
    </xf>
    <xf numFmtId="14" fontId="3" fillId="4" borderId="73" xfId="0" applyNumberFormat="1" applyFont="1" applyFill="1" applyBorder="1" applyAlignment="1">
      <alignment horizontal="center" vertical="center"/>
    </xf>
    <xf numFmtId="14" fontId="3" fillId="4" borderId="76" xfId="0" applyNumberFormat="1" applyFont="1" applyFill="1" applyBorder="1" applyAlignment="1">
      <alignment horizontal="center" vertical="center"/>
    </xf>
    <xf numFmtId="0" fontId="3" fillId="4" borderId="77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2" borderId="72" xfId="0" applyFont="1" applyFill="1" applyBorder="1" applyAlignment="1">
      <alignment horizontal="left" vertical="center" wrapText="1"/>
    </xf>
    <xf numFmtId="0" fontId="3" fillId="2" borderId="75" xfId="0" applyFont="1" applyFill="1" applyBorder="1" applyAlignment="1">
      <alignment vertical="center" wrapText="1"/>
    </xf>
    <xf numFmtId="0" fontId="3" fillId="2" borderId="73" xfId="0" applyFont="1" applyFill="1" applyBorder="1" applyAlignment="1">
      <alignment vertical="center" wrapText="1"/>
    </xf>
    <xf numFmtId="16" fontId="3" fillId="4" borderId="76" xfId="0" applyNumberFormat="1" applyFont="1" applyFill="1" applyBorder="1" applyAlignment="1">
      <alignment horizontal="center" vertical="center" wrapText="1"/>
    </xf>
    <xf numFmtId="16" fontId="3" fillId="4" borderId="25" xfId="0" applyNumberFormat="1" applyFont="1" applyFill="1" applyBorder="1" applyAlignment="1">
      <alignment horizontal="center" vertical="center" wrapText="1"/>
    </xf>
    <xf numFmtId="16" fontId="3" fillId="4" borderId="26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horizontal="left" vertical="center" wrapText="1"/>
    </xf>
    <xf numFmtId="0" fontId="3" fillId="2" borderId="73" xfId="0" applyFont="1" applyFill="1" applyBorder="1" applyAlignment="1">
      <alignment horizontal="left" vertical="center" wrapText="1"/>
    </xf>
    <xf numFmtId="0" fontId="3" fillId="4" borderId="66" xfId="0" applyFont="1" applyFill="1" applyBorder="1" applyAlignment="1">
      <alignment horizontal="center" vertical="center"/>
    </xf>
    <xf numFmtId="0" fontId="3" fillId="4" borderId="61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3" fillId="4" borderId="63" xfId="0" applyFont="1" applyFill="1" applyBorder="1" applyAlignment="1">
      <alignment horizontal="center" vertical="center" wrapText="1"/>
    </xf>
    <xf numFmtId="0" fontId="3" fillId="4" borderId="72" xfId="0" applyFont="1" applyFill="1" applyBorder="1" applyAlignment="1">
      <alignment horizontal="center" vertical="center" wrapText="1"/>
    </xf>
    <xf numFmtId="0" fontId="3" fillId="4" borderId="75" xfId="0" applyFont="1" applyFill="1" applyBorder="1" applyAlignment="1">
      <alignment horizontal="center" vertical="center" wrapText="1"/>
    </xf>
    <xf numFmtId="0" fontId="3" fillId="4" borderId="73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16" fontId="3" fillId="4" borderId="40" xfId="0" applyNumberFormat="1" applyFont="1" applyFill="1" applyBorder="1" applyAlignment="1">
      <alignment horizontal="center" vertical="center" wrapText="1"/>
    </xf>
    <xf numFmtId="16" fontId="3" fillId="4" borderId="41" xfId="0" applyNumberFormat="1" applyFont="1" applyFill="1" applyBorder="1" applyAlignment="1">
      <alignment horizontal="center" vertical="center" wrapText="1"/>
    </xf>
    <xf numFmtId="16" fontId="3" fillId="4" borderId="42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16" fontId="3" fillId="4" borderId="75" xfId="0" applyNumberFormat="1" applyFont="1" applyFill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left" vertical="center" wrapText="1"/>
    </xf>
    <xf numFmtId="0" fontId="3" fillId="3" borderId="55" xfId="0" applyFont="1" applyFill="1" applyBorder="1" applyAlignment="1">
      <alignment horizontal="left" vertical="center" wrapText="1"/>
    </xf>
    <xf numFmtId="0" fontId="3" fillId="3" borderId="54" xfId="0" applyFont="1" applyFill="1" applyBorder="1" applyAlignment="1">
      <alignment horizontal="left" vertical="center" wrapText="1"/>
    </xf>
    <xf numFmtId="0" fontId="3" fillId="4" borderId="2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5" borderId="0" xfId="0" applyFont="1" applyFill="1" applyBorder="1" applyAlignment="1">
      <alignment wrapText="1"/>
    </xf>
    <xf numFmtId="0" fontId="3" fillId="4" borderId="76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wrapText="1"/>
    </xf>
    <xf numFmtId="0" fontId="3" fillId="4" borderId="28" xfId="0" applyFont="1" applyFill="1" applyBorder="1" applyAlignment="1">
      <alignment horizontal="center" vertical="center"/>
    </xf>
    <xf numFmtId="0" fontId="7" fillId="6" borderId="76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 wrapText="1"/>
    </xf>
    <xf numFmtId="0" fontId="7" fillId="6" borderId="61" xfId="0" applyFont="1" applyFill="1" applyBorder="1" applyAlignment="1">
      <alignment horizontal="center" vertical="center" wrapText="1"/>
    </xf>
    <xf numFmtId="0" fontId="7" fillId="6" borderId="66" xfId="0" applyFont="1" applyFill="1" applyBorder="1" applyAlignment="1">
      <alignment horizontal="center" vertical="center" wrapText="1"/>
    </xf>
    <xf numFmtId="0" fontId="7" fillId="6" borderId="6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3" fillId="4" borderId="23" xfId="0" applyFont="1" applyFill="1" applyBorder="1" applyAlignment="1">
      <alignment horizontal="center" wrapText="1"/>
    </xf>
    <xf numFmtId="0" fontId="3" fillId="4" borderId="83" xfId="0" applyFont="1" applyFill="1" applyBorder="1" applyAlignment="1">
      <alignment horizontal="center" wrapText="1"/>
    </xf>
    <xf numFmtId="0" fontId="3" fillId="4" borderId="38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76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77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 wrapText="1"/>
    </xf>
    <xf numFmtId="0" fontId="3" fillId="4" borderId="40" xfId="0" applyFont="1" applyFill="1" applyBorder="1" applyAlignment="1">
      <alignment horizontal="center"/>
    </xf>
    <xf numFmtId="0" fontId="3" fillId="4" borderId="41" xfId="0" applyFont="1" applyFill="1" applyBorder="1" applyAlignment="1">
      <alignment horizontal="center"/>
    </xf>
    <xf numFmtId="0" fontId="3" fillId="4" borderId="42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3" fillId="4" borderId="80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6" fontId="7" fillId="4" borderId="22" xfId="1" applyNumberFormat="1" applyFont="1" applyFill="1" applyBorder="1" applyAlignment="1">
      <alignment horizontal="center" vertical="center" wrapText="1"/>
    </xf>
    <xf numFmtId="166" fontId="0" fillId="0" borderId="78" xfId="1" applyNumberFormat="1" applyFont="1" applyBorder="1"/>
    <xf numFmtId="166" fontId="0" fillId="0" borderId="37" xfId="1" applyNumberFormat="1" applyFont="1" applyBorder="1"/>
    <xf numFmtId="2" fontId="7" fillId="4" borderId="22" xfId="0" applyNumberFormat="1" applyFont="1" applyFill="1" applyBorder="1" applyAlignment="1">
      <alignment horizontal="center" vertical="center" wrapText="1"/>
    </xf>
    <xf numFmtId="0" fontId="0" fillId="0" borderId="78" xfId="0" applyBorder="1"/>
    <xf numFmtId="0" fontId="0" fillId="0" borderId="37" xfId="0" applyBorder="1"/>
    <xf numFmtId="2" fontId="7" fillId="4" borderId="23" xfId="0" applyNumberFormat="1" applyFont="1" applyFill="1" applyBorder="1" applyAlignment="1">
      <alignment horizontal="center" vertical="center" wrapText="1"/>
    </xf>
    <xf numFmtId="0" fontId="0" fillId="0" borderId="83" xfId="0" applyBorder="1"/>
    <xf numFmtId="0" fontId="0" fillId="0" borderId="38" xfId="0" applyBorder="1"/>
    <xf numFmtId="2" fontId="7" fillId="0" borderId="19" xfId="0" applyNumberFormat="1" applyFont="1" applyBorder="1" applyAlignment="1">
      <alignment vertical="center" wrapText="1"/>
    </xf>
    <xf numFmtId="0" fontId="0" fillId="0" borderId="20" xfId="0" applyBorder="1"/>
    <xf numFmtId="0" fontId="0" fillId="0" borderId="21" xfId="0" applyBorder="1"/>
    <xf numFmtId="2" fontId="7" fillId="4" borderId="80" xfId="0" applyNumberFormat="1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49" xfId="0" applyBorder="1"/>
    <xf numFmtId="0" fontId="6" fillId="0" borderId="62" xfId="0" applyFont="1" applyBorder="1" applyAlignment="1">
      <alignment wrapText="1"/>
    </xf>
    <xf numFmtId="0" fontId="7" fillId="4" borderId="80" xfId="0" applyFont="1" applyFill="1" applyBorder="1" applyAlignment="1">
      <alignment horizontal="center" vertical="center" wrapText="1"/>
    </xf>
    <xf numFmtId="0" fontId="3" fillId="0" borderId="49" xfId="0" applyFont="1" applyBorder="1"/>
    <xf numFmtId="0" fontId="7" fillId="4" borderId="22" xfId="0" applyFont="1" applyFill="1" applyBorder="1" applyAlignment="1">
      <alignment horizontal="center" vertical="center" wrapText="1"/>
    </xf>
    <xf numFmtId="0" fontId="3" fillId="0" borderId="37" xfId="0" applyFont="1" applyBorder="1"/>
    <xf numFmtId="0" fontId="7" fillId="4" borderId="77" xfId="0" applyFont="1" applyFill="1" applyBorder="1" applyAlignment="1">
      <alignment horizontal="center" vertical="center" wrapText="1"/>
    </xf>
    <xf numFmtId="0" fontId="3" fillId="0" borderId="28" xfId="0" applyFont="1" applyBorder="1"/>
    <xf numFmtId="0" fontId="7" fillId="4" borderId="23" xfId="0" applyFont="1" applyFill="1" applyBorder="1" applyAlignment="1">
      <alignment horizontal="center" vertical="center" wrapText="1"/>
    </xf>
    <xf numFmtId="0" fontId="3" fillId="0" borderId="38" xfId="0" applyFont="1" applyBorder="1"/>
    <xf numFmtId="0" fontId="5" fillId="4" borderId="44" xfId="0" applyFont="1" applyFill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45" xfId="0" applyFont="1" applyFill="1" applyBorder="1" applyAlignment="1">
      <alignment horizontal="center" vertical="center" wrapText="1"/>
    </xf>
    <xf numFmtId="0" fontId="5" fillId="4" borderId="88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/>
    <xf numFmtId="0" fontId="3" fillId="0" borderId="0" xfId="0" applyFont="1" applyFill="1" applyBorder="1" applyAlignment="1"/>
    <xf numFmtId="0" fontId="5" fillId="4" borderId="50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6" fillId="2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3" fillId="4" borderId="64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wrapText="1"/>
    </xf>
    <xf numFmtId="0" fontId="3" fillId="4" borderId="43" xfId="0" applyFont="1" applyFill="1" applyBorder="1" applyAlignment="1">
      <alignment horizontal="center" vertical="center" wrapText="1"/>
    </xf>
    <xf numFmtId="0" fontId="3" fillId="4" borderId="47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colors>
    <mruColors>
      <color rgb="FFEDF2F9"/>
      <color rgb="FFDBE5F1"/>
      <color rgb="FFECF1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2:J11"/>
  <sheetViews>
    <sheetView tabSelected="1" workbookViewId="0">
      <selection activeCell="B2" sqref="B2"/>
    </sheetView>
  </sheetViews>
  <sheetFormatPr defaultRowHeight="14.25"/>
  <cols>
    <col min="1" max="1" width="3.140625" style="1" customWidth="1"/>
    <col min="2" max="2" width="37.42578125" style="1" customWidth="1"/>
    <col min="3" max="3" width="12.28515625" style="1" customWidth="1"/>
    <col min="4" max="5" width="12.28515625" style="178" customWidth="1"/>
    <col min="6" max="6" width="12" style="1" customWidth="1"/>
    <col min="7" max="8" width="12" style="178" customWidth="1"/>
    <col min="9" max="9" width="14.85546875" style="1" customWidth="1"/>
    <col min="10" max="10" width="14.5703125" style="1" customWidth="1"/>
    <col min="11" max="16384" width="9.140625" style="1"/>
  </cols>
  <sheetData>
    <row r="2" spans="2:10" ht="15">
      <c r="B2" s="11" t="s">
        <v>331</v>
      </c>
    </row>
    <row r="3" spans="2:10" ht="15">
      <c r="B3" s="11" t="s">
        <v>109</v>
      </c>
    </row>
    <row r="4" spans="2:10" ht="12" customHeight="1" thickBot="1"/>
    <row r="5" spans="2:10" ht="15">
      <c r="B5" s="611" t="s">
        <v>214</v>
      </c>
      <c r="C5" s="614" t="s">
        <v>104</v>
      </c>
      <c r="D5" s="615"/>
      <c r="E5" s="616"/>
      <c r="F5" s="614" t="s">
        <v>105</v>
      </c>
      <c r="G5" s="615"/>
      <c r="H5" s="616"/>
      <c r="I5" s="604" t="s">
        <v>164</v>
      </c>
      <c r="J5" s="607" t="s">
        <v>165</v>
      </c>
    </row>
    <row r="6" spans="2:10" s="178" customFormat="1" ht="23.25" customHeight="1">
      <c r="B6" s="612"/>
      <c r="C6" s="610" t="s">
        <v>2</v>
      </c>
      <c r="D6" s="617" t="s">
        <v>147</v>
      </c>
      <c r="E6" s="618"/>
      <c r="F6" s="610" t="s">
        <v>2</v>
      </c>
      <c r="G6" s="617" t="s">
        <v>147</v>
      </c>
      <c r="H6" s="618"/>
      <c r="I6" s="605"/>
      <c r="J6" s="608"/>
    </row>
    <row r="7" spans="2:10" s="178" customFormat="1" ht="32.25" customHeight="1" thickBot="1">
      <c r="B7" s="613"/>
      <c r="C7" s="606"/>
      <c r="D7" s="229" t="s">
        <v>118</v>
      </c>
      <c r="E7" s="230" t="s">
        <v>0</v>
      </c>
      <c r="F7" s="606"/>
      <c r="G7" s="229" t="s">
        <v>118</v>
      </c>
      <c r="H7" s="230" t="s">
        <v>0</v>
      </c>
      <c r="I7" s="606"/>
      <c r="J7" s="609"/>
    </row>
    <row r="8" spans="2:10" ht="16.5" customHeight="1">
      <c r="B8" s="216" t="s">
        <v>2</v>
      </c>
      <c r="C8" s="269">
        <v>137932</v>
      </c>
      <c r="D8" s="4">
        <v>70305</v>
      </c>
      <c r="E8" s="228">
        <f>D8*100/C8</f>
        <v>50.970768204622566</v>
      </c>
      <c r="F8" s="227">
        <v>123514</v>
      </c>
      <c r="G8" s="4">
        <v>63579</v>
      </c>
      <c r="H8" s="228">
        <f>G8*100/F8</f>
        <v>51.475136421782146</v>
      </c>
      <c r="I8" s="108">
        <f>SUM(F8-C8)</f>
        <v>-14418</v>
      </c>
      <c r="J8" s="5">
        <f>SUM(I8/C8*100)</f>
        <v>-10.452976829162196</v>
      </c>
    </row>
    <row r="9" spans="2:10" ht="24" customHeight="1">
      <c r="B9" s="223" t="s">
        <v>166</v>
      </c>
      <c r="C9" s="219">
        <v>108259</v>
      </c>
      <c r="D9" s="217">
        <v>53246</v>
      </c>
      <c r="E9" s="225">
        <f>D9*100/C9</f>
        <v>49.183901569384531</v>
      </c>
      <c r="F9" s="219">
        <v>99103</v>
      </c>
      <c r="G9" s="218">
        <v>49267</v>
      </c>
      <c r="H9" s="220">
        <f>G9*100/F9</f>
        <v>49.712924936682036</v>
      </c>
      <c r="I9" s="32">
        <f>SUM(F9-C9)</f>
        <v>-9156</v>
      </c>
      <c r="J9" s="8">
        <f>SUM(I9/C9*100)</f>
        <v>-8.457495450724652</v>
      </c>
    </row>
    <row r="10" spans="2:10" ht="30">
      <c r="B10" s="284" t="s">
        <v>157</v>
      </c>
      <c r="C10" s="270">
        <v>5823</v>
      </c>
      <c r="D10" s="271">
        <v>3028</v>
      </c>
      <c r="E10" s="272">
        <f>D10*100/C10</f>
        <v>52.000686931135156</v>
      </c>
      <c r="F10" s="270">
        <v>5327</v>
      </c>
      <c r="G10" s="273">
        <v>2706</v>
      </c>
      <c r="H10" s="274">
        <f t="shared" ref="H10:H11" si="0">G10*100/F10</f>
        <v>50.797822414116766</v>
      </c>
      <c r="I10" s="271">
        <f t="shared" ref="I10:I11" si="1">SUM(F10-C10)</f>
        <v>-496</v>
      </c>
      <c r="J10" s="275">
        <f>SUM(I10/C10*100)</f>
        <v>-8.5179460759058898</v>
      </c>
    </row>
    <row r="11" spans="2:10" ht="24.75" customHeight="1" thickBot="1">
      <c r="B11" s="224" t="s">
        <v>1</v>
      </c>
      <c r="C11" s="221">
        <v>29673</v>
      </c>
      <c r="D11" s="33">
        <v>17059</v>
      </c>
      <c r="E11" s="226">
        <f t="shared" ref="E11" si="2">D11*100/C11</f>
        <v>57.489974050483603</v>
      </c>
      <c r="F11" s="221">
        <v>24411</v>
      </c>
      <c r="G11" s="9">
        <v>14312</v>
      </c>
      <c r="H11" s="222">
        <f t="shared" si="0"/>
        <v>58.629306460202365</v>
      </c>
      <c r="I11" s="33">
        <f t="shared" si="1"/>
        <v>-5262</v>
      </c>
      <c r="J11" s="10">
        <f>SUM(I11/C11*100)</f>
        <v>-17.733292892528564</v>
      </c>
    </row>
  </sheetData>
  <mergeCells count="9">
    <mergeCell ref="I5:I7"/>
    <mergeCell ref="J5:J7"/>
    <mergeCell ref="F6:F7"/>
    <mergeCell ref="C6:C7"/>
    <mergeCell ref="B5:B7"/>
    <mergeCell ref="C5:E5"/>
    <mergeCell ref="F5:H5"/>
    <mergeCell ref="D6:E6"/>
    <mergeCell ref="G6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3:AD52"/>
  <sheetViews>
    <sheetView showGridLines="0" zoomScaleNormal="100" workbookViewId="0">
      <selection activeCell="B4" sqref="B4"/>
    </sheetView>
  </sheetViews>
  <sheetFormatPr defaultRowHeight="15"/>
  <cols>
    <col min="1" max="1" width="4" style="11" customWidth="1"/>
    <col min="2" max="2" width="20.5703125" style="11" customWidth="1"/>
    <col min="3" max="3" width="9" style="50" customWidth="1"/>
    <col min="4" max="4" width="6.5703125" style="50" bestFit="1" customWidth="1"/>
    <col min="5" max="5" width="8.42578125" style="50" customWidth="1"/>
    <col min="6" max="6" width="6.5703125" style="50" bestFit="1" customWidth="1"/>
    <col min="7" max="7" width="8.28515625" style="50" customWidth="1"/>
    <col min="8" max="8" width="6.5703125" style="50" bestFit="1" customWidth="1"/>
    <col min="9" max="9" width="8.5703125" style="50" customWidth="1"/>
    <col min="10" max="10" width="6" style="50" customWidth="1"/>
    <col min="11" max="11" width="8.7109375" style="50" customWidth="1"/>
    <col min="12" max="12" width="6" style="50" customWidth="1"/>
    <col min="13" max="13" width="8.140625" style="50" customWidth="1"/>
    <col min="14" max="14" width="6" style="50" customWidth="1"/>
    <col min="15" max="15" width="8.85546875" style="50" customWidth="1"/>
    <col min="16" max="16" width="6" style="50" customWidth="1"/>
    <col min="17" max="17" width="8.7109375" style="50" customWidth="1"/>
    <col min="18" max="18" width="6" style="50" customWidth="1"/>
    <col min="19" max="19" width="8.42578125" style="50" customWidth="1"/>
    <col min="20" max="20" width="6" style="50" customWidth="1"/>
    <col min="21" max="21" width="8.85546875" style="50" customWidth="1"/>
    <col min="22" max="22" width="6" style="50" customWidth="1"/>
    <col min="23" max="23" width="8.5703125" style="50" customWidth="1"/>
    <col min="24" max="24" width="6" style="50" customWidth="1"/>
    <col min="25" max="25" width="8.28515625" style="50" customWidth="1"/>
    <col min="26" max="26" width="6" style="50" customWidth="1"/>
    <col min="27" max="27" width="8.7109375" style="50" customWidth="1"/>
    <col min="28" max="28" width="6" style="50" customWidth="1"/>
    <col min="29" max="29" width="8.140625" style="50" customWidth="1"/>
    <col min="30" max="30" width="6" style="50" customWidth="1"/>
    <col min="31" max="16384" width="9.140625" style="11"/>
  </cols>
  <sheetData>
    <row r="3" spans="2:30" ht="14.25" customHeight="1">
      <c r="B3" s="125" t="s">
        <v>340</v>
      </c>
    </row>
    <row r="4" spans="2:30" ht="14.25" customHeight="1">
      <c r="B4" s="125" t="s">
        <v>167</v>
      </c>
    </row>
    <row r="5" spans="2:30" ht="14.25" customHeight="1" thickBot="1">
      <c r="B5" s="125"/>
    </row>
    <row r="6" spans="2:30" ht="15" customHeight="1" thickBot="1">
      <c r="B6" s="661" t="s">
        <v>214</v>
      </c>
      <c r="C6" s="703" t="s">
        <v>155</v>
      </c>
      <c r="D6" s="704"/>
      <c r="E6" s="704"/>
      <c r="F6" s="705"/>
      <c r="G6" s="718" t="s">
        <v>228</v>
      </c>
      <c r="H6" s="710"/>
      <c r="I6" s="710"/>
      <c r="J6" s="710"/>
      <c r="K6" s="710"/>
      <c r="L6" s="710"/>
      <c r="M6" s="710"/>
      <c r="N6" s="710"/>
      <c r="O6" s="710"/>
      <c r="P6" s="710"/>
      <c r="Q6" s="710"/>
      <c r="R6" s="710"/>
      <c r="S6" s="710"/>
      <c r="T6" s="710"/>
      <c r="U6" s="710"/>
      <c r="V6" s="710"/>
      <c r="W6" s="710"/>
      <c r="X6" s="710"/>
      <c r="Y6" s="710"/>
      <c r="Z6" s="710"/>
      <c r="AA6" s="710"/>
      <c r="AB6" s="710"/>
      <c r="AC6" s="710"/>
      <c r="AD6" s="719"/>
    </row>
    <row r="7" spans="2:30" ht="15.75" customHeight="1">
      <c r="B7" s="702"/>
      <c r="C7" s="706"/>
      <c r="D7" s="707"/>
      <c r="E7" s="707"/>
      <c r="F7" s="708"/>
      <c r="G7" s="707" t="s">
        <v>69</v>
      </c>
      <c r="H7" s="707"/>
      <c r="I7" s="707"/>
      <c r="J7" s="707"/>
      <c r="K7" s="715" t="s">
        <v>59</v>
      </c>
      <c r="L7" s="716"/>
      <c r="M7" s="716"/>
      <c r="N7" s="717"/>
      <c r="O7" s="720" t="s">
        <v>65</v>
      </c>
      <c r="P7" s="720"/>
      <c r="Q7" s="720"/>
      <c r="R7" s="720"/>
      <c r="S7" s="715" t="s">
        <v>66</v>
      </c>
      <c r="T7" s="716"/>
      <c r="U7" s="716"/>
      <c r="V7" s="717"/>
      <c r="W7" s="720" t="s">
        <v>67</v>
      </c>
      <c r="X7" s="720"/>
      <c r="Y7" s="720"/>
      <c r="Z7" s="720"/>
      <c r="AA7" s="715" t="s">
        <v>68</v>
      </c>
      <c r="AB7" s="716"/>
      <c r="AC7" s="716"/>
      <c r="AD7" s="717"/>
    </row>
    <row r="8" spans="2:30" ht="15.75" customHeight="1">
      <c r="B8" s="702"/>
      <c r="C8" s="697" t="s">
        <v>2</v>
      </c>
      <c r="D8" s="698"/>
      <c r="E8" s="695" t="s">
        <v>147</v>
      </c>
      <c r="F8" s="696"/>
      <c r="G8" s="699" t="s">
        <v>2</v>
      </c>
      <c r="H8" s="698"/>
      <c r="I8" s="695" t="s">
        <v>147</v>
      </c>
      <c r="J8" s="696"/>
      <c r="K8" s="697" t="s">
        <v>2</v>
      </c>
      <c r="L8" s="698"/>
      <c r="M8" s="695" t="s">
        <v>147</v>
      </c>
      <c r="N8" s="696"/>
      <c r="O8" s="699" t="s">
        <v>2</v>
      </c>
      <c r="P8" s="698"/>
      <c r="Q8" s="695" t="s">
        <v>147</v>
      </c>
      <c r="R8" s="696"/>
      <c r="S8" s="697" t="s">
        <v>2</v>
      </c>
      <c r="T8" s="698"/>
      <c r="U8" s="695" t="s">
        <v>147</v>
      </c>
      <c r="V8" s="696"/>
      <c r="W8" s="699" t="s">
        <v>2</v>
      </c>
      <c r="X8" s="698"/>
      <c r="Y8" s="695" t="s">
        <v>147</v>
      </c>
      <c r="Z8" s="696"/>
      <c r="AA8" s="697" t="s">
        <v>2</v>
      </c>
      <c r="AB8" s="698"/>
      <c r="AC8" s="695" t="s">
        <v>147</v>
      </c>
      <c r="AD8" s="696"/>
    </row>
    <row r="9" spans="2:30" ht="15.75" customHeight="1" thickBot="1">
      <c r="B9" s="675"/>
      <c r="C9" s="418" t="s">
        <v>118</v>
      </c>
      <c r="D9" s="253" t="s">
        <v>0</v>
      </c>
      <c r="E9" s="253" t="s">
        <v>118</v>
      </c>
      <c r="F9" s="419" t="s">
        <v>0</v>
      </c>
      <c r="G9" s="418" t="s">
        <v>118</v>
      </c>
      <c r="H9" s="253" t="s">
        <v>0</v>
      </c>
      <c r="I9" s="253" t="s">
        <v>118</v>
      </c>
      <c r="J9" s="419" t="s">
        <v>0</v>
      </c>
      <c r="K9" s="418" t="s">
        <v>118</v>
      </c>
      <c r="L9" s="253" t="s">
        <v>0</v>
      </c>
      <c r="M9" s="253" t="s">
        <v>118</v>
      </c>
      <c r="N9" s="419" t="s">
        <v>0</v>
      </c>
      <c r="O9" s="418" t="s">
        <v>118</v>
      </c>
      <c r="P9" s="253" t="s">
        <v>0</v>
      </c>
      <c r="Q9" s="253" t="s">
        <v>118</v>
      </c>
      <c r="R9" s="419" t="s">
        <v>0</v>
      </c>
      <c r="S9" s="418" t="s">
        <v>118</v>
      </c>
      <c r="T9" s="253" t="s">
        <v>0</v>
      </c>
      <c r="U9" s="253" t="s">
        <v>118</v>
      </c>
      <c r="V9" s="419" t="s">
        <v>0</v>
      </c>
      <c r="W9" s="418" t="s">
        <v>118</v>
      </c>
      <c r="X9" s="253" t="s">
        <v>0</v>
      </c>
      <c r="Y9" s="253" t="s">
        <v>118</v>
      </c>
      <c r="Z9" s="419" t="s">
        <v>0</v>
      </c>
      <c r="AA9" s="418" t="s">
        <v>118</v>
      </c>
      <c r="AB9" s="253" t="s">
        <v>0</v>
      </c>
      <c r="AC9" s="253" t="s">
        <v>118</v>
      </c>
      <c r="AD9" s="419" t="s">
        <v>0</v>
      </c>
    </row>
    <row r="10" spans="2:30" ht="15.75" thickBot="1">
      <c r="B10" s="291" t="s">
        <v>2</v>
      </c>
      <c r="C10" s="420">
        <v>123514</v>
      </c>
      <c r="D10" s="421">
        <f>C10*100/C10</f>
        <v>100</v>
      </c>
      <c r="E10" s="422">
        <v>63579</v>
      </c>
      <c r="F10" s="423">
        <f>E10*100/E10</f>
        <v>100</v>
      </c>
      <c r="G10" s="424">
        <f>SUM(G12:G17)</f>
        <v>10677</v>
      </c>
      <c r="H10" s="421">
        <f>G10*100/G10</f>
        <v>100</v>
      </c>
      <c r="I10" s="422">
        <f>SUM(I12:I17)</f>
        <v>4079</v>
      </c>
      <c r="J10" s="425">
        <f>I10*100/I10</f>
        <v>100</v>
      </c>
      <c r="K10" s="420">
        <f>SUM(K12:K17)</f>
        <v>22088</v>
      </c>
      <c r="L10" s="421">
        <f>K10*100/K10</f>
        <v>100</v>
      </c>
      <c r="M10" s="422">
        <f>SUM(M12:M17)</f>
        <v>9950</v>
      </c>
      <c r="N10" s="423">
        <f>M10*100/M10</f>
        <v>100</v>
      </c>
      <c r="O10" s="424">
        <f>SUM(O12:O17)</f>
        <v>18058</v>
      </c>
      <c r="P10" s="421">
        <f>O10*100/O10</f>
        <v>100</v>
      </c>
      <c r="Q10" s="422">
        <f>SUM(Q12:Q17)</f>
        <v>9321</v>
      </c>
      <c r="R10" s="425">
        <f>Q10*100/Q10</f>
        <v>100</v>
      </c>
      <c r="S10" s="420">
        <f>SUM(S12:S17)</f>
        <v>17935</v>
      </c>
      <c r="T10" s="421">
        <f>S10*100/S10</f>
        <v>100</v>
      </c>
      <c r="U10" s="422">
        <f>SUM(U12:U17)</f>
        <v>8948</v>
      </c>
      <c r="V10" s="423">
        <v>100</v>
      </c>
      <c r="W10" s="424">
        <f>SUM(W12:W17)</f>
        <v>19090</v>
      </c>
      <c r="X10" s="421">
        <v>100</v>
      </c>
      <c r="Y10" s="422">
        <f>SUM(Y12:Y17)</f>
        <v>10279</v>
      </c>
      <c r="Z10" s="425">
        <v>100</v>
      </c>
      <c r="AA10" s="420">
        <f>SUM(AA12:AA17)</f>
        <v>35666</v>
      </c>
      <c r="AB10" s="421">
        <v>100</v>
      </c>
      <c r="AC10" s="422">
        <f>SUM(AC12:AC17)</f>
        <v>21002</v>
      </c>
      <c r="AD10" s="423">
        <v>100</v>
      </c>
    </row>
    <row r="11" spans="2:30" ht="17.25" customHeight="1">
      <c r="B11" s="687" t="s">
        <v>206</v>
      </c>
      <c r="C11" s="688"/>
      <c r="D11" s="688"/>
      <c r="E11" s="688"/>
      <c r="F11" s="688"/>
      <c r="G11" s="688"/>
      <c r="H11" s="688"/>
      <c r="I11" s="688"/>
      <c r="J11" s="688"/>
      <c r="K11" s="688"/>
      <c r="L11" s="688"/>
      <c r="M11" s="688"/>
      <c r="N11" s="688"/>
      <c r="O11" s="688"/>
      <c r="P11" s="688"/>
      <c r="Q11" s="688"/>
      <c r="R11" s="688"/>
      <c r="S11" s="688"/>
      <c r="T11" s="688"/>
      <c r="U11" s="688"/>
      <c r="V11" s="688"/>
      <c r="W11" s="688"/>
      <c r="X11" s="688"/>
      <c r="Y11" s="688"/>
      <c r="Z11" s="688"/>
      <c r="AA11" s="688"/>
      <c r="AB11" s="688"/>
      <c r="AC11" s="688"/>
      <c r="AD11" s="689"/>
    </row>
    <row r="12" spans="2:30" ht="16.5" customHeight="1">
      <c r="B12" s="410" t="s">
        <v>48</v>
      </c>
      <c r="C12" s="320">
        <v>21884</v>
      </c>
      <c r="D12" s="414">
        <f>C12*100/C10</f>
        <v>17.717829557782924</v>
      </c>
      <c r="E12" s="409">
        <v>10785</v>
      </c>
      <c r="F12" s="415">
        <f>E12*100/E10</f>
        <v>16.963148209314397</v>
      </c>
      <c r="G12" s="416">
        <v>2918</v>
      </c>
      <c r="H12" s="414">
        <f>G12*100/G10</f>
        <v>27.329774281165122</v>
      </c>
      <c r="I12" s="409">
        <v>1155</v>
      </c>
      <c r="J12" s="417">
        <f>I12*100/I10</f>
        <v>28.31576366756558</v>
      </c>
      <c r="K12" s="320">
        <v>6287</v>
      </c>
      <c r="L12" s="414">
        <f>K12*100/K10</f>
        <v>28.463419051068453</v>
      </c>
      <c r="M12" s="409">
        <v>2792</v>
      </c>
      <c r="N12" s="415">
        <f>M12*100/M10</f>
        <v>28.060301507537687</v>
      </c>
      <c r="O12" s="416">
        <v>5236</v>
      </c>
      <c r="P12" s="414">
        <f>O12*100/O10</f>
        <v>28.995459076309668</v>
      </c>
      <c r="Q12" s="409">
        <v>2585</v>
      </c>
      <c r="R12" s="417">
        <f>Q12*100/Q10</f>
        <v>27.733075850230662</v>
      </c>
      <c r="S12" s="320">
        <v>2962</v>
      </c>
      <c r="T12" s="414">
        <f>S12*100/S10</f>
        <v>16.515193755227209</v>
      </c>
      <c r="U12" s="409">
        <v>1528</v>
      </c>
      <c r="V12" s="415">
        <f>U12*100/U10</f>
        <v>17.076441662941438</v>
      </c>
      <c r="W12" s="416">
        <v>2698</v>
      </c>
      <c r="X12" s="414">
        <f>W12*100/W10</f>
        <v>14.133053954950237</v>
      </c>
      <c r="Y12" s="409">
        <v>1572</v>
      </c>
      <c r="Z12" s="417">
        <f>Y12*100/Y10</f>
        <v>15.293316470473782</v>
      </c>
      <c r="AA12" s="320">
        <v>1783</v>
      </c>
      <c r="AB12" s="414">
        <f>AA12*100/AA10</f>
        <v>4.9991588627824823</v>
      </c>
      <c r="AC12" s="409">
        <v>1153</v>
      </c>
      <c r="AD12" s="415">
        <f>AC12*100/AC10</f>
        <v>5.4899533377773544</v>
      </c>
    </row>
    <row r="13" spans="2:30">
      <c r="B13" s="406" t="s">
        <v>49</v>
      </c>
      <c r="C13" s="16">
        <v>37275</v>
      </c>
      <c r="D13" s="20">
        <f>C13*100/C10</f>
        <v>30.178765160224753</v>
      </c>
      <c r="E13" s="17">
        <v>21805</v>
      </c>
      <c r="F13" s="21">
        <f>E13*100/E10</f>
        <v>34.295915317950893</v>
      </c>
      <c r="G13" s="40">
        <v>3586</v>
      </c>
      <c r="H13" s="20">
        <f>G13*100/G10</f>
        <v>33.586213355811559</v>
      </c>
      <c r="I13" s="17">
        <v>1425</v>
      </c>
      <c r="J13" s="134">
        <f>I13*100/I10</f>
        <v>34.935033096347141</v>
      </c>
      <c r="K13" s="16">
        <v>7402</v>
      </c>
      <c r="L13" s="20">
        <f>K13*100/K10</f>
        <v>33.511408909815287</v>
      </c>
      <c r="M13" s="17">
        <v>3620</v>
      </c>
      <c r="N13" s="21">
        <f>M13*100/M10</f>
        <v>36.381909547738694</v>
      </c>
      <c r="O13" s="40">
        <v>5724</v>
      </c>
      <c r="P13" s="20">
        <f>O13*100/O10</f>
        <v>31.697862443238453</v>
      </c>
      <c r="Q13" s="17">
        <v>3264</v>
      </c>
      <c r="R13" s="134">
        <f>Q13*100/Q10</f>
        <v>35.01770196330866</v>
      </c>
      <c r="S13" s="16">
        <v>5906</v>
      </c>
      <c r="T13" s="20">
        <f>S13*100/S10</f>
        <v>32.930025090604964</v>
      </c>
      <c r="U13" s="17">
        <v>3414</v>
      </c>
      <c r="V13" s="21">
        <f>U13*100/U10</f>
        <v>38.153777380420209</v>
      </c>
      <c r="W13" s="40">
        <v>5842</v>
      </c>
      <c r="X13" s="20">
        <f>W13*100/W10</f>
        <v>30.602409638554217</v>
      </c>
      <c r="Y13" s="17">
        <v>3714</v>
      </c>
      <c r="Z13" s="134">
        <f>Y13*100/Y10</f>
        <v>36.131919447417062</v>
      </c>
      <c r="AA13" s="16">
        <v>8815</v>
      </c>
      <c r="AB13" s="20">
        <f>AA13*100/AA10</f>
        <v>24.715415241406383</v>
      </c>
      <c r="AC13" s="17">
        <v>6368</v>
      </c>
      <c r="AD13" s="21">
        <f>AC13*100/AC10</f>
        <v>30.320921816969811</v>
      </c>
    </row>
    <row r="14" spans="2:30" ht="16.5" customHeight="1">
      <c r="B14" s="410" t="s">
        <v>50</v>
      </c>
      <c r="C14" s="320">
        <v>26159</v>
      </c>
      <c r="D14" s="414">
        <f>C14*100/C10</f>
        <v>21.178975662677914</v>
      </c>
      <c r="E14" s="409">
        <v>14669</v>
      </c>
      <c r="F14" s="415">
        <f>E14*100/E10</f>
        <v>23.072083549599711</v>
      </c>
      <c r="G14" s="416">
        <v>1961</v>
      </c>
      <c r="H14" s="414">
        <f>G14*100/G10</f>
        <v>18.366582373325841</v>
      </c>
      <c r="I14" s="409">
        <v>760</v>
      </c>
      <c r="J14" s="417">
        <f>I14*100/I10</f>
        <v>18.632017651385144</v>
      </c>
      <c r="K14" s="320">
        <v>3666</v>
      </c>
      <c r="L14" s="414">
        <f>K14*100/K10</f>
        <v>16.597247374139805</v>
      </c>
      <c r="M14" s="409">
        <v>1665</v>
      </c>
      <c r="N14" s="415">
        <f>M14*100/M10</f>
        <v>16.733668341708544</v>
      </c>
      <c r="O14" s="416">
        <v>3061</v>
      </c>
      <c r="P14" s="414">
        <f>O14*100/O10</f>
        <v>16.950935873297155</v>
      </c>
      <c r="Q14" s="409">
        <v>1690</v>
      </c>
      <c r="R14" s="417">
        <f>Q14*100/Q10</f>
        <v>18.131101813110181</v>
      </c>
      <c r="S14" s="320">
        <v>3785</v>
      </c>
      <c r="T14" s="414">
        <f>S14*100/S10</f>
        <v>21.10398661834402</v>
      </c>
      <c r="U14" s="409">
        <v>1947</v>
      </c>
      <c r="V14" s="415">
        <f>U14*100/U10</f>
        <v>21.759052302190433</v>
      </c>
      <c r="W14" s="416">
        <v>4268</v>
      </c>
      <c r="X14" s="414">
        <f>W14*100/W10</f>
        <v>22.357255107386067</v>
      </c>
      <c r="Y14" s="409">
        <v>2407</v>
      </c>
      <c r="Z14" s="417">
        <f>Y14*100/Y10</f>
        <v>23.416674773810684</v>
      </c>
      <c r="AA14" s="320">
        <v>9418</v>
      </c>
      <c r="AB14" s="414">
        <f>AA14*100/AA10</f>
        <v>26.406101048617732</v>
      </c>
      <c r="AC14" s="409">
        <v>6200</v>
      </c>
      <c r="AD14" s="415">
        <f>AC14*100/AC10</f>
        <v>29.52099800019046</v>
      </c>
    </row>
    <row r="15" spans="2:30">
      <c r="B15" s="406" t="s">
        <v>51</v>
      </c>
      <c r="C15" s="16">
        <v>22287</v>
      </c>
      <c r="D15" s="20">
        <f>C15*100/C10</f>
        <v>18.044108360185891</v>
      </c>
      <c r="E15" s="17">
        <v>11117</v>
      </c>
      <c r="F15" s="21">
        <f>E15*100/E10</f>
        <v>17.485333207505622</v>
      </c>
      <c r="G15" s="40">
        <v>1408</v>
      </c>
      <c r="H15" s="20">
        <f>G15*100/G10</f>
        <v>13.187224875901471</v>
      </c>
      <c r="I15" s="17">
        <v>543</v>
      </c>
      <c r="J15" s="134">
        <f>I15*100/I10</f>
        <v>13.312086295660702</v>
      </c>
      <c r="K15" s="16">
        <v>2977</v>
      </c>
      <c r="L15" s="20">
        <f>K15*100/K10</f>
        <v>13.477906555595798</v>
      </c>
      <c r="M15" s="17">
        <v>1337</v>
      </c>
      <c r="N15" s="21">
        <f>M15*100/M10</f>
        <v>13.437185929648241</v>
      </c>
      <c r="O15" s="40">
        <v>2418</v>
      </c>
      <c r="P15" s="20">
        <f>O15*100/O10</f>
        <v>13.390187174659431</v>
      </c>
      <c r="Q15" s="17">
        <v>1223</v>
      </c>
      <c r="R15" s="134">
        <f>Q15*100/Q10</f>
        <v>13.120909773629439</v>
      </c>
      <c r="S15" s="16">
        <v>3131</v>
      </c>
      <c r="T15" s="20">
        <f>S15*100/S10</f>
        <v>17.45748536381377</v>
      </c>
      <c r="U15" s="17">
        <v>1431</v>
      </c>
      <c r="V15" s="21">
        <f>U15*100/U10</f>
        <v>15.992400536432722</v>
      </c>
      <c r="W15" s="40">
        <v>3611</v>
      </c>
      <c r="X15" s="20">
        <f>W15*100/W10</f>
        <v>18.91566265060241</v>
      </c>
      <c r="Y15" s="17">
        <v>1754</v>
      </c>
      <c r="Z15" s="134">
        <f>Y15*100/Y10</f>
        <v>17.063916723416675</v>
      </c>
      <c r="AA15" s="16">
        <v>8742</v>
      </c>
      <c r="AB15" s="20">
        <f>AA15*100/AA10</f>
        <v>24.51073851847698</v>
      </c>
      <c r="AC15" s="17">
        <v>4829</v>
      </c>
      <c r="AD15" s="21">
        <f>AC15*100/AC10</f>
        <v>22.993048281116085</v>
      </c>
    </row>
    <row r="16" spans="2:30" ht="15.75" customHeight="1">
      <c r="B16" s="410" t="s">
        <v>52</v>
      </c>
      <c r="C16" s="320">
        <v>11206</v>
      </c>
      <c r="D16" s="414">
        <f>C16*100/C10</f>
        <v>9.0726557313341001</v>
      </c>
      <c r="E16" s="409">
        <v>4648</v>
      </c>
      <c r="F16" s="415">
        <f>E16*100/E10</f>
        <v>7.310589974677173</v>
      </c>
      <c r="G16" s="416">
        <v>614</v>
      </c>
      <c r="H16" s="414">
        <f>G16*100/G10</f>
        <v>5.7506790296899881</v>
      </c>
      <c r="I16" s="409">
        <v>178</v>
      </c>
      <c r="J16" s="417">
        <f>I16*100/I10</f>
        <v>4.3638146604559944</v>
      </c>
      <c r="K16" s="320">
        <v>1308</v>
      </c>
      <c r="L16" s="414">
        <f>K16*100/K10</f>
        <v>5.9217674755523362</v>
      </c>
      <c r="M16" s="409">
        <v>486</v>
      </c>
      <c r="N16" s="415">
        <f>M16*100/M10</f>
        <v>4.8844221105527641</v>
      </c>
      <c r="O16" s="416">
        <v>1156</v>
      </c>
      <c r="P16" s="414">
        <f>O16*100/O10</f>
        <v>6.4015948610034332</v>
      </c>
      <c r="Q16" s="409">
        <v>508</v>
      </c>
      <c r="R16" s="417">
        <f>Q16*100/Q10</f>
        <v>5.4500590065443619</v>
      </c>
      <c r="S16" s="320">
        <v>1553</v>
      </c>
      <c r="T16" s="414">
        <f>S16*100/S10</f>
        <v>8.6590465570114308</v>
      </c>
      <c r="U16" s="409">
        <v>566</v>
      </c>
      <c r="V16" s="415">
        <f>U16*100/U10</f>
        <v>6.3254358515869464</v>
      </c>
      <c r="W16" s="416">
        <v>1902</v>
      </c>
      <c r="X16" s="414">
        <f>W16*100/W10</f>
        <v>9.9633315872184394</v>
      </c>
      <c r="Y16" s="409">
        <v>745</v>
      </c>
      <c r="Z16" s="417">
        <f>Y16*100/Y10</f>
        <v>7.2477867496838213</v>
      </c>
      <c r="AA16" s="320">
        <v>4673</v>
      </c>
      <c r="AB16" s="414">
        <f>AA16*100/AA10</f>
        <v>13.102114058206695</v>
      </c>
      <c r="AC16" s="409">
        <v>2165</v>
      </c>
      <c r="AD16" s="415">
        <f>AC16*100/AC10</f>
        <v>10.308542043614894</v>
      </c>
    </row>
    <row r="17" spans="2:30" ht="17.25" customHeight="1" thickBot="1">
      <c r="B17" s="407" t="s">
        <v>53</v>
      </c>
      <c r="C17" s="24">
        <v>4703</v>
      </c>
      <c r="D17" s="28">
        <f>C17*100/C10</f>
        <v>3.8076655277944202</v>
      </c>
      <c r="E17" s="25">
        <v>555</v>
      </c>
      <c r="F17" s="29">
        <f>E17*100/E10</f>
        <v>0.87292974095220122</v>
      </c>
      <c r="G17" s="69">
        <v>190</v>
      </c>
      <c r="H17" s="28">
        <f>G17*100/G10</f>
        <v>1.7795260841060223</v>
      </c>
      <c r="I17" s="25">
        <v>18</v>
      </c>
      <c r="J17" s="135">
        <f>I17*100/I10</f>
        <v>0.4412846285854376</v>
      </c>
      <c r="K17" s="24">
        <v>448</v>
      </c>
      <c r="L17" s="28">
        <f>K17*100/K10</f>
        <v>2.028250633828323</v>
      </c>
      <c r="M17" s="25">
        <v>50</v>
      </c>
      <c r="N17" s="29">
        <f>M17*100/M10</f>
        <v>0.50251256281407031</v>
      </c>
      <c r="O17" s="69">
        <v>463</v>
      </c>
      <c r="P17" s="28">
        <f>O17*100/O10</f>
        <v>2.5639605714918594</v>
      </c>
      <c r="Q17" s="25">
        <v>51</v>
      </c>
      <c r="R17" s="135">
        <f>Q17*100/Q10</f>
        <v>0.54715159317669781</v>
      </c>
      <c r="S17" s="24">
        <v>598</v>
      </c>
      <c r="T17" s="28">
        <f>S17*100/S10</f>
        <v>3.3342626149986061</v>
      </c>
      <c r="U17" s="25">
        <v>62</v>
      </c>
      <c r="V17" s="29">
        <f>U17*100/U10</f>
        <v>0.69289226642825208</v>
      </c>
      <c r="W17" s="69">
        <v>769</v>
      </c>
      <c r="X17" s="28">
        <f>W17*100/W10</f>
        <v>4.0282870612886326</v>
      </c>
      <c r="Y17" s="25">
        <v>87</v>
      </c>
      <c r="Z17" s="135">
        <f>Y17*100/Y10</f>
        <v>0.8463858351979765</v>
      </c>
      <c r="AA17" s="24">
        <v>2235</v>
      </c>
      <c r="AB17" s="28">
        <f>AA17*100/AA10</f>
        <v>6.2664722705097295</v>
      </c>
      <c r="AC17" s="25">
        <v>287</v>
      </c>
      <c r="AD17" s="29">
        <f>AC17*100/AC10</f>
        <v>1.3665365203313971</v>
      </c>
    </row>
    <row r="19" spans="2:30" ht="14.25" customHeight="1">
      <c r="B19" s="125" t="s">
        <v>341</v>
      </c>
    </row>
    <row r="20" spans="2:30" ht="14.25" customHeight="1">
      <c r="B20" s="125" t="s">
        <v>167</v>
      </c>
    </row>
    <row r="21" spans="2:30" ht="14.25" customHeight="1" thickBot="1">
      <c r="B21" s="125"/>
    </row>
    <row r="22" spans="2:30" ht="15.75" customHeight="1" thickBot="1">
      <c r="B22" s="661" t="s">
        <v>214</v>
      </c>
      <c r="C22" s="703" t="s">
        <v>155</v>
      </c>
      <c r="D22" s="704"/>
      <c r="E22" s="704"/>
      <c r="F22" s="705"/>
      <c r="G22" s="709" t="s">
        <v>228</v>
      </c>
      <c r="H22" s="710"/>
      <c r="I22" s="710"/>
      <c r="J22" s="710"/>
      <c r="K22" s="710"/>
      <c r="L22" s="710"/>
      <c r="M22" s="710"/>
      <c r="N22" s="710"/>
      <c r="O22" s="710"/>
      <c r="P22" s="710"/>
      <c r="Q22" s="710"/>
      <c r="R22" s="710"/>
      <c r="S22" s="710"/>
      <c r="T22" s="710"/>
      <c r="U22" s="710"/>
      <c r="V22" s="710"/>
      <c r="W22" s="710"/>
      <c r="X22" s="710"/>
      <c r="Y22" s="710"/>
      <c r="Z22" s="710"/>
      <c r="AA22" s="711"/>
      <c r="AB22" s="711"/>
      <c r="AC22" s="711"/>
      <c r="AD22" s="712"/>
    </row>
    <row r="23" spans="2:30">
      <c r="B23" s="702"/>
      <c r="C23" s="706"/>
      <c r="D23" s="707"/>
      <c r="E23" s="707"/>
      <c r="F23" s="708"/>
      <c r="G23" s="713" t="s">
        <v>69</v>
      </c>
      <c r="H23" s="714"/>
      <c r="I23" s="714"/>
      <c r="J23" s="714"/>
      <c r="K23" s="715" t="s">
        <v>59</v>
      </c>
      <c r="L23" s="716"/>
      <c r="M23" s="716"/>
      <c r="N23" s="717"/>
      <c r="O23" s="716" t="s">
        <v>65</v>
      </c>
      <c r="P23" s="716"/>
      <c r="Q23" s="716"/>
      <c r="R23" s="716"/>
      <c r="S23" s="715" t="s">
        <v>66</v>
      </c>
      <c r="T23" s="716"/>
      <c r="U23" s="716"/>
      <c r="V23" s="717"/>
      <c r="W23" s="716" t="s">
        <v>67</v>
      </c>
      <c r="X23" s="716"/>
      <c r="Y23" s="716"/>
      <c r="Z23" s="716"/>
      <c r="AA23" s="690" t="s">
        <v>68</v>
      </c>
      <c r="AB23" s="691"/>
      <c r="AC23" s="691"/>
      <c r="AD23" s="692"/>
    </row>
    <row r="24" spans="2:30" ht="15" customHeight="1">
      <c r="B24" s="702"/>
      <c r="C24" s="693" t="s">
        <v>2</v>
      </c>
      <c r="D24" s="694"/>
      <c r="E24" s="695" t="s">
        <v>147</v>
      </c>
      <c r="F24" s="696"/>
      <c r="G24" s="697" t="s">
        <v>2</v>
      </c>
      <c r="H24" s="698"/>
      <c r="I24" s="695" t="s">
        <v>147</v>
      </c>
      <c r="J24" s="696"/>
      <c r="K24" s="697" t="s">
        <v>2</v>
      </c>
      <c r="L24" s="698"/>
      <c r="M24" s="695" t="s">
        <v>147</v>
      </c>
      <c r="N24" s="696"/>
      <c r="O24" s="699" t="s">
        <v>2</v>
      </c>
      <c r="P24" s="698"/>
      <c r="Q24" s="695" t="s">
        <v>147</v>
      </c>
      <c r="R24" s="696"/>
      <c r="S24" s="697" t="s">
        <v>2</v>
      </c>
      <c r="T24" s="698"/>
      <c r="U24" s="695" t="s">
        <v>147</v>
      </c>
      <c r="V24" s="696"/>
      <c r="W24" s="699" t="s">
        <v>2</v>
      </c>
      <c r="X24" s="698"/>
      <c r="Y24" s="695" t="s">
        <v>147</v>
      </c>
      <c r="Z24" s="696"/>
      <c r="AA24" s="693" t="s">
        <v>2</v>
      </c>
      <c r="AB24" s="694"/>
      <c r="AC24" s="695" t="s">
        <v>147</v>
      </c>
      <c r="AD24" s="696"/>
    </row>
    <row r="25" spans="2:30" s="100" customFormat="1" ht="15.75" thickBot="1">
      <c r="B25" s="675"/>
      <c r="C25" s="435" t="s">
        <v>118</v>
      </c>
      <c r="D25" s="436" t="s">
        <v>0</v>
      </c>
      <c r="E25" s="436" t="s">
        <v>118</v>
      </c>
      <c r="F25" s="437" t="s">
        <v>0</v>
      </c>
      <c r="G25" s="435" t="s">
        <v>118</v>
      </c>
      <c r="H25" s="436" t="s">
        <v>0</v>
      </c>
      <c r="I25" s="436" t="s">
        <v>118</v>
      </c>
      <c r="J25" s="437" t="s">
        <v>0</v>
      </c>
      <c r="K25" s="435" t="s">
        <v>118</v>
      </c>
      <c r="L25" s="436" t="s">
        <v>0</v>
      </c>
      <c r="M25" s="436" t="s">
        <v>118</v>
      </c>
      <c r="N25" s="437" t="s">
        <v>0</v>
      </c>
      <c r="O25" s="435" t="s">
        <v>118</v>
      </c>
      <c r="P25" s="436" t="s">
        <v>0</v>
      </c>
      <c r="Q25" s="436" t="s">
        <v>118</v>
      </c>
      <c r="R25" s="437" t="s">
        <v>0</v>
      </c>
      <c r="S25" s="435" t="s">
        <v>118</v>
      </c>
      <c r="T25" s="436" t="s">
        <v>0</v>
      </c>
      <c r="U25" s="436" t="s">
        <v>118</v>
      </c>
      <c r="V25" s="437" t="s">
        <v>0</v>
      </c>
      <c r="W25" s="435" t="s">
        <v>118</v>
      </c>
      <c r="X25" s="436" t="s">
        <v>0</v>
      </c>
      <c r="Y25" s="436" t="s">
        <v>118</v>
      </c>
      <c r="Z25" s="437" t="s">
        <v>0</v>
      </c>
      <c r="AA25" s="435" t="s">
        <v>118</v>
      </c>
      <c r="AB25" s="436" t="s">
        <v>0</v>
      </c>
      <c r="AC25" s="436" t="s">
        <v>118</v>
      </c>
      <c r="AD25" s="437" t="s">
        <v>0</v>
      </c>
    </row>
    <row r="26" spans="2:30" ht="15.75" thickBot="1">
      <c r="B26" s="426" t="s">
        <v>47</v>
      </c>
      <c r="C26" s="392">
        <v>123514</v>
      </c>
      <c r="D26" s="432">
        <f>C26*100/$C$26</f>
        <v>100</v>
      </c>
      <c r="E26" s="428">
        <v>63579</v>
      </c>
      <c r="F26" s="433">
        <f>E26*100/E26</f>
        <v>100</v>
      </c>
      <c r="G26" s="392">
        <v>10677</v>
      </c>
      <c r="H26" s="432">
        <f>G26*100/$G$26</f>
        <v>100</v>
      </c>
      <c r="I26" s="428">
        <v>4079</v>
      </c>
      <c r="J26" s="434">
        <f>I26*100/$I$26</f>
        <v>100</v>
      </c>
      <c r="K26" s="392">
        <v>22088</v>
      </c>
      <c r="L26" s="432">
        <f>K26*100/$K$26</f>
        <v>100</v>
      </c>
      <c r="M26" s="428">
        <v>9950</v>
      </c>
      <c r="N26" s="433">
        <f>M26*100/$M$26</f>
        <v>100</v>
      </c>
      <c r="O26" s="390">
        <v>18058</v>
      </c>
      <c r="P26" s="432">
        <f>O26*100/$O$26</f>
        <v>100</v>
      </c>
      <c r="Q26" s="428">
        <v>9321</v>
      </c>
      <c r="R26" s="434">
        <f>Q26*100/$Q$26</f>
        <v>100</v>
      </c>
      <c r="S26" s="392">
        <v>17935</v>
      </c>
      <c r="T26" s="432">
        <f>S26*100/$S$26</f>
        <v>100</v>
      </c>
      <c r="U26" s="428">
        <v>8948</v>
      </c>
      <c r="V26" s="433">
        <f>U26*100/$U$26</f>
        <v>100</v>
      </c>
      <c r="W26" s="390">
        <v>19090</v>
      </c>
      <c r="X26" s="432">
        <f>W26*100/$W$26</f>
        <v>100</v>
      </c>
      <c r="Y26" s="428">
        <v>10279</v>
      </c>
      <c r="Z26" s="434">
        <f>Y26*100/$Y$26</f>
        <v>100</v>
      </c>
      <c r="AA26" s="392">
        <v>35666</v>
      </c>
      <c r="AB26" s="432">
        <f>AA26*100/$AA$26</f>
        <v>100</v>
      </c>
      <c r="AC26" s="428">
        <v>21002</v>
      </c>
      <c r="AD26" s="433">
        <f>AC26*100/$AC$26</f>
        <v>100</v>
      </c>
    </row>
    <row r="27" spans="2:30">
      <c r="B27" s="687" t="s">
        <v>204</v>
      </c>
      <c r="C27" s="700"/>
      <c r="D27" s="700"/>
      <c r="E27" s="700"/>
      <c r="F27" s="700"/>
      <c r="G27" s="700"/>
      <c r="H27" s="700"/>
      <c r="I27" s="700"/>
      <c r="J27" s="700"/>
      <c r="K27" s="700"/>
      <c r="L27" s="700"/>
      <c r="M27" s="700"/>
      <c r="N27" s="700"/>
      <c r="O27" s="700"/>
      <c r="P27" s="700"/>
      <c r="Q27" s="700"/>
      <c r="R27" s="700"/>
      <c r="S27" s="700"/>
      <c r="T27" s="700"/>
      <c r="U27" s="700"/>
      <c r="V27" s="700"/>
      <c r="W27" s="700"/>
      <c r="X27" s="700"/>
      <c r="Y27" s="700"/>
      <c r="Z27" s="700"/>
      <c r="AA27" s="700"/>
      <c r="AB27" s="700"/>
      <c r="AC27" s="700"/>
      <c r="AD27" s="701"/>
    </row>
    <row r="28" spans="2:30">
      <c r="B28" s="411" t="s">
        <v>54</v>
      </c>
      <c r="C28" s="277">
        <v>17588</v>
      </c>
      <c r="D28" s="281">
        <f t="shared" ref="D28:D32" si="0">C28*100/$C$26</f>
        <v>14.239681331670903</v>
      </c>
      <c r="E28" s="278">
        <v>12239</v>
      </c>
      <c r="F28" s="282">
        <f>E28*100/E26</f>
        <v>19.250066845971155</v>
      </c>
      <c r="G28" s="277">
        <v>1823</v>
      </c>
      <c r="H28" s="281">
        <f t="shared" ref="H28:H32" si="1">G28*100/$G$26</f>
        <v>17.074084480659362</v>
      </c>
      <c r="I28" s="278">
        <v>1097</v>
      </c>
      <c r="J28" s="431">
        <f t="shared" ref="J28:J32" si="2">I28*100/$I$26</f>
        <v>26.893846531012503</v>
      </c>
      <c r="K28" s="277">
        <v>4147</v>
      </c>
      <c r="L28" s="281">
        <f t="shared" ref="L28:L32" si="3">K28*100/$K$26</f>
        <v>18.774900398406373</v>
      </c>
      <c r="M28" s="278">
        <v>2694</v>
      </c>
      <c r="N28" s="282">
        <f t="shared" ref="N28:N32" si="4">M28*100/$M$26</f>
        <v>27.075376884422109</v>
      </c>
      <c r="O28" s="381">
        <v>3155</v>
      </c>
      <c r="P28" s="281">
        <f t="shared" ref="P28:P32" si="5">O28*100/$O$26</f>
        <v>17.471480784139992</v>
      </c>
      <c r="Q28" s="278">
        <v>2298</v>
      </c>
      <c r="R28" s="431">
        <f t="shared" ref="R28:R32" si="6">Q28*100/$Q$26</f>
        <v>24.654007080785323</v>
      </c>
      <c r="S28" s="277">
        <v>2610</v>
      </c>
      <c r="T28" s="281">
        <f t="shared" ref="T28:T32" si="7">S28*100/$S$26</f>
        <v>14.552550878171173</v>
      </c>
      <c r="U28" s="278">
        <v>1862</v>
      </c>
      <c r="V28" s="282">
        <f t="shared" ref="V28:V32" si="8">U28*100/$U$26</f>
        <v>20.809119356280732</v>
      </c>
      <c r="W28" s="381">
        <v>2544</v>
      </c>
      <c r="X28" s="281">
        <f t="shared" ref="X28:X32" si="9">W28*100/$W$26</f>
        <v>13.326348873755894</v>
      </c>
      <c r="Y28" s="278">
        <v>1837</v>
      </c>
      <c r="Z28" s="431">
        <f>Y28*100/$Y$26</f>
        <v>17.871388267341182</v>
      </c>
      <c r="AA28" s="277">
        <v>3309</v>
      </c>
      <c r="AB28" s="281">
        <f>AA28*100/$AA$26</f>
        <v>9.2777435092244716</v>
      </c>
      <c r="AC28" s="278">
        <v>2451</v>
      </c>
      <c r="AD28" s="282">
        <f>AC28*100/$AC$26</f>
        <v>11.670317112655937</v>
      </c>
    </row>
    <row r="29" spans="2:30">
      <c r="B29" s="406" t="s">
        <v>126</v>
      </c>
      <c r="C29" s="16">
        <v>31542</v>
      </c>
      <c r="D29" s="20">
        <f t="shared" si="0"/>
        <v>25.537186067976101</v>
      </c>
      <c r="E29" s="17">
        <v>18448</v>
      </c>
      <c r="F29" s="21">
        <f>E29*100/E26</f>
        <v>29.01587001997515</v>
      </c>
      <c r="G29" s="16">
        <v>2916</v>
      </c>
      <c r="H29" s="20">
        <f t="shared" si="1"/>
        <v>27.311042427648214</v>
      </c>
      <c r="I29" s="17">
        <v>1203</v>
      </c>
      <c r="J29" s="134">
        <f t="shared" si="2"/>
        <v>29.492522677126747</v>
      </c>
      <c r="K29" s="16">
        <v>5834</v>
      </c>
      <c r="L29" s="20">
        <f t="shared" si="3"/>
        <v>26.412531691416152</v>
      </c>
      <c r="M29" s="17">
        <v>2772</v>
      </c>
      <c r="N29" s="21">
        <f t="shared" si="4"/>
        <v>27.859296482412059</v>
      </c>
      <c r="O29" s="40">
        <v>5234</v>
      </c>
      <c r="P29" s="20">
        <f t="shared" si="5"/>
        <v>28.984383652674715</v>
      </c>
      <c r="Q29" s="17">
        <v>2892</v>
      </c>
      <c r="R29" s="134">
        <f t="shared" si="6"/>
        <v>31.026713871902157</v>
      </c>
      <c r="S29" s="16">
        <v>4669</v>
      </c>
      <c r="T29" s="20">
        <f t="shared" si="7"/>
        <v>26.032896570950655</v>
      </c>
      <c r="U29" s="17">
        <v>2710</v>
      </c>
      <c r="V29" s="21">
        <f t="shared" si="8"/>
        <v>30.286097451944567</v>
      </c>
      <c r="W29" s="40">
        <v>4771</v>
      </c>
      <c r="X29" s="20">
        <f t="shared" si="9"/>
        <v>24.992142482975378</v>
      </c>
      <c r="Y29" s="17">
        <v>3015</v>
      </c>
      <c r="Z29" s="134">
        <f>Y29*100/$Y$26</f>
        <v>29.331647047378148</v>
      </c>
      <c r="AA29" s="16">
        <v>8118</v>
      </c>
      <c r="AB29" s="20">
        <f>AA29*100/$AA$26</f>
        <v>22.761173106039365</v>
      </c>
      <c r="AC29" s="17">
        <v>5856</v>
      </c>
      <c r="AD29" s="21">
        <f>AC29*100/$AC$26</f>
        <v>27.883058756308923</v>
      </c>
    </row>
    <row r="30" spans="2:30" ht="30">
      <c r="B30" s="411" t="s">
        <v>127</v>
      </c>
      <c r="C30" s="277">
        <v>12875</v>
      </c>
      <c r="D30" s="281">
        <f t="shared" si="0"/>
        <v>10.423919555677898</v>
      </c>
      <c r="E30" s="278">
        <v>8332</v>
      </c>
      <c r="F30" s="282">
        <f>E30*100/E26</f>
        <v>13.104956038943676</v>
      </c>
      <c r="G30" s="277">
        <v>1263</v>
      </c>
      <c r="H30" s="281">
        <f t="shared" si="1"/>
        <v>11.829165495925821</v>
      </c>
      <c r="I30" s="278">
        <v>642</v>
      </c>
      <c r="J30" s="431">
        <f t="shared" si="2"/>
        <v>15.739151752880607</v>
      </c>
      <c r="K30" s="277">
        <v>2633</v>
      </c>
      <c r="L30" s="281">
        <f t="shared" si="3"/>
        <v>11.920499818906194</v>
      </c>
      <c r="M30" s="278">
        <v>1422</v>
      </c>
      <c r="N30" s="282">
        <f t="shared" si="4"/>
        <v>14.291457286432161</v>
      </c>
      <c r="O30" s="381">
        <v>2108</v>
      </c>
      <c r="P30" s="281">
        <f t="shared" si="5"/>
        <v>11.673496511241556</v>
      </c>
      <c r="Q30" s="278">
        <v>1330</v>
      </c>
      <c r="R30" s="431">
        <f t="shared" si="6"/>
        <v>14.268855273039373</v>
      </c>
      <c r="S30" s="277">
        <v>1929</v>
      </c>
      <c r="T30" s="281">
        <f t="shared" si="7"/>
        <v>10.755505993866741</v>
      </c>
      <c r="U30" s="278">
        <v>1254</v>
      </c>
      <c r="V30" s="282">
        <f t="shared" si="8"/>
        <v>14.014304872597229</v>
      </c>
      <c r="W30" s="381">
        <v>2054</v>
      </c>
      <c r="X30" s="281">
        <f t="shared" si="9"/>
        <v>10.759559979046621</v>
      </c>
      <c r="Y30" s="278">
        <v>1462</v>
      </c>
      <c r="Z30" s="431">
        <f>Y30*100/$Y$26</f>
        <v>14.223173460453351</v>
      </c>
      <c r="AA30" s="277">
        <v>2888</v>
      </c>
      <c r="AB30" s="281">
        <f>AA30*100/$AA$26</f>
        <v>8.0973476139740939</v>
      </c>
      <c r="AC30" s="278">
        <v>2222</v>
      </c>
      <c r="AD30" s="282">
        <f>AC30*100/$AC$26</f>
        <v>10.579944767165031</v>
      </c>
    </row>
    <row r="31" spans="2:30" ht="30">
      <c r="B31" s="406" t="s">
        <v>55</v>
      </c>
      <c r="C31" s="16">
        <v>36625</v>
      </c>
      <c r="D31" s="20">
        <f t="shared" si="0"/>
        <v>29.652509027316743</v>
      </c>
      <c r="E31" s="17">
        <v>15170</v>
      </c>
      <c r="F31" s="21">
        <f>E31*100/E26</f>
        <v>23.860079586026831</v>
      </c>
      <c r="G31" s="16">
        <v>3040</v>
      </c>
      <c r="H31" s="20">
        <f t="shared" si="1"/>
        <v>28.472417345696357</v>
      </c>
      <c r="I31" s="17">
        <v>765</v>
      </c>
      <c r="J31" s="134">
        <f t="shared" si="2"/>
        <v>18.754596714881099</v>
      </c>
      <c r="K31" s="16">
        <v>5964</v>
      </c>
      <c r="L31" s="20">
        <f t="shared" si="3"/>
        <v>27.00108656283955</v>
      </c>
      <c r="M31" s="17">
        <v>1990</v>
      </c>
      <c r="N31" s="21">
        <f t="shared" si="4"/>
        <v>20</v>
      </c>
      <c r="O31" s="40">
        <v>4801</v>
      </c>
      <c r="P31" s="20">
        <f t="shared" si="5"/>
        <v>26.586554435707164</v>
      </c>
      <c r="Q31" s="17">
        <v>1822</v>
      </c>
      <c r="R31" s="134">
        <f t="shared" si="6"/>
        <v>19.547258877802811</v>
      </c>
      <c r="S31" s="16">
        <v>5200</v>
      </c>
      <c r="T31" s="20">
        <f t="shared" si="7"/>
        <v>28.993587956509618</v>
      </c>
      <c r="U31" s="17">
        <v>1922</v>
      </c>
      <c r="V31" s="21">
        <f t="shared" si="8"/>
        <v>21.479660259275814</v>
      </c>
      <c r="W31" s="40">
        <v>5681</v>
      </c>
      <c r="X31" s="20">
        <f t="shared" si="9"/>
        <v>29.759036144578314</v>
      </c>
      <c r="Y31" s="17">
        <v>2453</v>
      </c>
      <c r="Z31" s="134">
        <f>Y31*100/$Y$26</f>
        <v>23.864189123455589</v>
      </c>
      <c r="AA31" s="16">
        <v>11939</v>
      </c>
      <c r="AB31" s="20">
        <f>AA31*100/$AA$26</f>
        <v>33.474457466494698</v>
      </c>
      <c r="AC31" s="17">
        <v>6218</v>
      </c>
      <c r="AD31" s="21">
        <f>AC31*100/$AC$26</f>
        <v>29.606704123416819</v>
      </c>
    </row>
    <row r="32" spans="2:30" ht="30.75" thickBot="1">
      <c r="B32" s="442" t="s">
        <v>56</v>
      </c>
      <c r="C32" s="317">
        <v>24884</v>
      </c>
      <c r="D32" s="438">
        <f t="shared" si="0"/>
        <v>20.146704017358356</v>
      </c>
      <c r="E32" s="439">
        <v>9390</v>
      </c>
      <c r="F32" s="440">
        <f>E32*100/E26</f>
        <v>14.769027509083188</v>
      </c>
      <c r="G32" s="317">
        <v>1635</v>
      </c>
      <c r="H32" s="438">
        <f t="shared" si="1"/>
        <v>15.313290250070244</v>
      </c>
      <c r="I32" s="439">
        <v>372</v>
      </c>
      <c r="J32" s="441">
        <f t="shared" si="2"/>
        <v>9.1198823240990432</v>
      </c>
      <c r="K32" s="317">
        <v>3510</v>
      </c>
      <c r="L32" s="438">
        <f t="shared" si="3"/>
        <v>15.890981528431727</v>
      </c>
      <c r="M32" s="439">
        <v>1072</v>
      </c>
      <c r="N32" s="440">
        <f t="shared" si="4"/>
        <v>10.773869346733669</v>
      </c>
      <c r="O32" s="402">
        <v>2760</v>
      </c>
      <c r="P32" s="438">
        <f t="shared" si="5"/>
        <v>15.284084616236571</v>
      </c>
      <c r="Q32" s="439">
        <v>979</v>
      </c>
      <c r="R32" s="441">
        <f t="shared" si="6"/>
        <v>10.503164896470336</v>
      </c>
      <c r="S32" s="317">
        <v>3527</v>
      </c>
      <c r="T32" s="438">
        <f t="shared" si="7"/>
        <v>19.665458600501811</v>
      </c>
      <c r="U32" s="439">
        <v>1200</v>
      </c>
      <c r="V32" s="440">
        <f t="shared" si="8"/>
        <v>13.410818059901654</v>
      </c>
      <c r="W32" s="402">
        <v>4040</v>
      </c>
      <c r="X32" s="438">
        <f t="shared" si="9"/>
        <v>21.162912519643793</v>
      </c>
      <c r="Y32" s="439">
        <v>1512</v>
      </c>
      <c r="Z32" s="441">
        <f>Y32*100/$Y$26</f>
        <v>14.709602101371729</v>
      </c>
      <c r="AA32" s="317">
        <v>9412</v>
      </c>
      <c r="AB32" s="438">
        <f>AA32*100/$AA$26</f>
        <v>26.389278304267368</v>
      </c>
      <c r="AC32" s="439">
        <v>4255</v>
      </c>
      <c r="AD32" s="440">
        <f>AC32*100/$AC$26</f>
        <v>20.25997524045329</v>
      </c>
    </row>
    <row r="34" spans="2:30" ht="14.25" customHeight="1">
      <c r="B34" s="125" t="s">
        <v>342</v>
      </c>
    </row>
    <row r="35" spans="2:30" ht="14.25" customHeight="1">
      <c r="B35" s="125" t="s">
        <v>167</v>
      </c>
    </row>
    <row r="36" spans="2:30" ht="14.25" customHeight="1" thickBot="1">
      <c r="B36" s="125"/>
    </row>
    <row r="37" spans="2:30" ht="15.75" customHeight="1" thickBot="1">
      <c r="B37" s="661" t="s">
        <v>214</v>
      </c>
      <c r="C37" s="703" t="s">
        <v>155</v>
      </c>
      <c r="D37" s="704"/>
      <c r="E37" s="704"/>
      <c r="F37" s="705"/>
      <c r="G37" s="709" t="s">
        <v>228</v>
      </c>
      <c r="H37" s="710"/>
      <c r="I37" s="710"/>
      <c r="J37" s="710"/>
      <c r="K37" s="710"/>
      <c r="L37" s="710"/>
      <c r="M37" s="710"/>
      <c r="N37" s="710"/>
      <c r="O37" s="710"/>
      <c r="P37" s="710"/>
      <c r="Q37" s="710"/>
      <c r="R37" s="710"/>
      <c r="S37" s="710"/>
      <c r="T37" s="710"/>
      <c r="U37" s="710"/>
      <c r="V37" s="710"/>
      <c r="W37" s="710"/>
      <c r="X37" s="710"/>
      <c r="Y37" s="710"/>
      <c r="Z37" s="710"/>
      <c r="AA37" s="711"/>
      <c r="AB37" s="711"/>
      <c r="AC37" s="711"/>
      <c r="AD37" s="712"/>
    </row>
    <row r="38" spans="2:30">
      <c r="B38" s="702"/>
      <c r="C38" s="706"/>
      <c r="D38" s="707"/>
      <c r="E38" s="707"/>
      <c r="F38" s="708"/>
      <c r="G38" s="713" t="s">
        <v>69</v>
      </c>
      <c r="H38" s="714"/>
      <c r="I38" s="714"/>
      <c r="J38" s="714"/>
      <c r="K38" s="715" t="s">
        <v>59</v>
      </c>
      <c r="L38" s="716"/>
      <c r="M38" s="716"/>
      <c r="N38" s="717"/>
      <c r="O38" s="716" t="s">
        <v>65</v>
      </c>
      <c r="P38" s="716"/>
      <c r="Q38" s="716"/>
      <c r="R38" s="716"/>
      <c r="S38" s="715" t="s">
        <v>66</v>
      </c>
      <c r="T38" s="716"/>
      <c r="U38" s="716"/>
      <c r="V38" s="717"/>
      <c r="W38" s="716" t="s">
        <v>67</v>
      </c>
      <c r="X38" s="716"/>
      <c r="Y38" s="716"/>
      <c r="Z38" s="716"/>
      <c r="AA38" s="690" t="s">
        <v>68</v>
      </c>
      <c r="AB38" s="691"/>
      <c r="AC38" s="691"/>
      <c r="AD38" s="692"/>
    </row>
    <row r="39" spans="2:30" ht="15" customHeight="1">
      <c r="B39" s="702"/>
      <c r="C39" s="693" t="s">
        <v>2</v>
      </c>
      <c r="D39" s="694"/>
      <c r="E39" s="695" t="s">
        <v>147</v>
      </c>
      <c r="F39" s="696"/>
      <c r="G39" s="697" t="s">
        <v>2</v>
      </c>
      <c r="H39" s="698"/>
      <c r="I39" s="695" t="s">
        <v>147</v>
      </c>
      <c r="J39" s="696"/>
      <c r="K39" s="697" t="s">
        <v>2</v>
      </c>
      <c r="L39" s="698"/>
      <c r="M39" s="695" t="s">
        <v>147</v>
      </c>
      <c r="N39" s="696"/>
      <c r="O39" s="699" t="s">
        <v>2</v>
      </c>
      <c r="P39" s="698"/>
      <c r="Q39" s="695" t="s">
        <v>147</v>
      </c>
      <c r="R39" s="696"/>
      <c r="S39" s="697" t="s">
        <v>2</v>
      </c>
      <c r="T39" s="698"/>
      <c r="U39" s="695" t="s">
        <v>147</v>
      </c>
      <c r="V39" s="696"/>
      <c r="W39" s="699" t="s">
        <v>2</v>
      </c>
      <c r="X39" s="698"/>
      <c r="Y39" s="695" t="s">
        <v>147</v>
      </c>
      <c r="Z39" s="696"/>
      <c r="AA39" s="693" t="s">
        <v>2</v>
      </c>
      <c r="AB39" s="694"/>
      <c r="AC39" s="695" t="s">
        <v>147</v>
      </c>
      <c r="AD39" s="696"/>
    </row>
    <row r="40" spans="2:30" s="100" customFormat="1" ht="15.75" thickBot="1">
      <c r="B40" s="675"/>
      <c r="C40" s="435" t="s">
        <v>118</v>
      </c>
      <c r="D40" s="436" t="s">
        <v>0</v>
      </c>
      <c r="E40" s="436" t="s">
        <v>118</v>
      </c>
      <c r="F40" s="437" t="s">
        <v>0</v>
      </c>
      <c r="G40" s="435" t="s">
        <v>118</v>
      </c>
      <c r="H40" s="436" t="s">
        <v>0</v>
      </c>
      <c r="I40" s="436" t="s">
        <v>118</v>
      </c>
      <c r="J40" s="437" t="s">
        <v>0</v>
      </c>
      <c r="K40" s="435" t="s">
        <v>118</v>
      </c>
      <c r="L40" s="436" t="s">
        <v>0</v>
      </c>
      <c r="M40" s="436" t="s">
        <v>118</v>
      </c>
      <c r="N40" s="437" t="s">
        <v>0</v>
      </c>
      <c r="O40" s="435" t="s">
        <v>118</v>
      </c>
      <c r="P40" s="436" t="s">
        <v>0</v>
      </c>
      <c r="Q40" s="436" t="s">
        <v>118</v>
      </c>
      <c r="R40" s="437" t="s">
        <v>0</v>
      </c>
      <c r="S40" s="435" t="s">
        <v>118</v>
      </c>
      <c r="T40" s="436" t="s">
        <v>0</v>
      </c>
      <c r="U40" s="436" t="s">
        <v>118</v>
      </c>
      <c r="V40" s="437" t="s">
        <v>0</v>
      </c>
      <c r="W40" s="435" t="s">
        <v>118</v>
      </c>
      <c r="X40" s="436" t="s">
        <v>0</v>
      </c>
      <c r="Y40" s="436" t="s">
        <v>118</v>
      </c>
      <c r="Z40" s="437" t="s">
        <v>0</v>
      </c>
      <c r="AA40" s="435" t="s">
        <v>118</v>
      </c>
      <c r="AB40" s="436" t="s">
        <v>0</v>
      </c>
      <c r="AC40" s="436" t="s">
        <v>118</v>
      </c>
      <c r="AD40" s="437" t="s">
        <v>0</v>
      </c>
    </row>
    <row r="41" spans="2:30" ht="15.75" thickBot="1">
      <c r="B41" s="426" t="s">
        <v>2</v>
      </c>
      <c r="C41" s="392">
        <v>123514</v>
      </c>
      <c r="D41" s="432">
        <f>C41*100/$C$41</f>
        <v>100</v>
      </c>
      <c r="E41" s="428">
        <v>63579</v>
      </c>
      <c r="F41" s="433">
        <f>E41*100/$E$41</f>
        <v>100</v>
      </c>
      <c r="G41" s="392">
        <v>10677</v>
      </c>
      <c r="H41" s="432">
        <f>G41*100/$G$41</f>
        <v>100</v>
      </c>
      <c r="I41" s="428">
        <v>4079</v>
      </c>
      <c r="J41" s="434">
        <f>I41*100/$I$41</f>
        <v>100</v>
      </c>
      <c r="K41" s="392">
        <v>22088</v>
      </c>
      <c r="L41" s="432">
        <f>K41*100/$K$41</f>
        <v>100</v>
      </c>
      <c r="M41" s="428">
        <v>9950</v>
      </c>
      <c r="N41" s="433">
        <f>M41*100/$M$41</f>
        <v>100</v>
      </c>
      <c r="O41" s="390">
        <v>18058</v>
      </c>
      <c r="P41" s="432">
        <f>O41*100/$O$41</f>
        <v>100</v>
      </c>
      <c r="Q41" s="428">
        <v>9321</v>
      </c>
      <c r="R41" s="434">
        <f>Q41*100/$Q$41</f>
        <v>100</v>
      </c>
      <c r="S41" s="392">
        <v>17935</v>
      </c>
      <c r="T41" s="432">
        <f>S41*100/$S$41</f>
        <v>100</v>
      </c>
      <c r="U41" s="428">
        <v>8948</v>
      </c>
      <c r="V41" s="433">
        <f>U41*100/$U$41</f>
        <v>100</v>
      </c>
      <c r="W41" s="390">
        <v>19090</v>
      </c>
      <c r="X41" s="432">
        <f>W41*100/$W$41</f>
        <v>100</v>
      </c>
      <c r="Y41" s="428">
        <v>10279</v>
      </c>
      <c r="Z41" s="434">
        <f>Y41*100/$Y$41</f>
        <v>100</v>
      </c>
      <c r="AA41" s="392">
        <v>35666</v>
      </c>
      <c r="AB41" s="432">
        <f>AA41*100/$AA$41</f>
        <v>100</v>
      </c>
      <c r="AC41" s="428">
        <v>21002</v>
      </c>
      <c r="AD41" s="433">
        <f>AC41*100/$AC$41</f>
        <v>100</v>
      </c>
    </row>
    <row r="42" spans="2:30">
      <c r="B42" s="687" t="s">
        <v>205</v>
      </c>
      <c r="C42" s="688"/>
      <c r="D42" s="688"/>
      <c r="E42" s="688"/>
      <c r="F42" s="688"/>
      <c r="G42" s="688"/>
      <c r="H42" s="688"/>
      <c r="I42" s="688"/>
      <c r="J42" s="688"/>
      <c r="K42" s="688"/>
      <c r="L42" s="688"/>
      <c r="M42" s="688"/>
      <c r="N42" s="688"/>
      <c r="O42" s="688"/>
      <c r="P42" s="688"/>
      <c r="Q42" s="688"/>
      <c r="R42" s="688"/>
      <c r="S42" s="688"/>
      <c r="T42" s="688"/>
      <c r="U42" s="688"/>
      <c r="V42" s="688"/>
      <c r="W42" s="688"/>
      <c r="X42" s="688"/>
      <c r="Y42" s="688"/>
      <c r="Z42" s="688"/>
      <c r="AA42" s="688"/>
      <c r="AB42" s="688"/>
      <c r="AC42" s="688"/>
      <c r="AD42" s="689"/>
    </row>
    <row r="43" spans="2:30">
      <c r="B43" s="411" t="s">
        <v>57</v>
      </c>
      <c r="C43" s="277">
        <v>23095</v>
      </c>
      <c r="D43" s="281">
        <f t="shared" ref="D43:D49" si="10">C43*100/$C$41</f>
        <v>18.698285214631539</v>
      </c>
      <c r="E43" s="278">
        <v>12960</v>
      </c>
      <c r="F43" s="282">
        <f t="shared" ref="F43:F49" si="11">E43*100/$E$41</f>
        <v>20.384089086018967</v>
      </c>
      <c r="G43" s="277">
        <v>2670</v>
      </c>
      <c r="H43" s="281">
        <f t="shared" ref="H43:H49" si="12">G43*100/$G$41</f>
        <v>25.00702444506884</v>
      </c>
      <c r="I43" s="278">
        <v>1204</v>
      </c>
      <c r="J43" s="431">
        <f t="shared" ref="J43:J49" si="13">I43*100/$I$41</f>
        <v>29.517038489825939</v>
      </c>
      <c r="K43" s="277">
        <v>5038</v>
      </c>
      <c r="L43" s="281">
        <f t="shared" ref="L43:L49" si="14">K43*100/$K$41</f>
        <v>22.808764940239044</v>
      </c>
      <c r="M43" s="278">
        <v>2500</v>
      </c>
      <c r="N43" s="282">
        <f t="shared" ref="N43:N49" si="15">M43*100/$M$41</f>
        <v>25.125628140703519</v>
      </c>
      <c r="O43" s="381">
        <v>3627</v>
      </c>
      <c r="P43" s="281">
        <f t="shared" ref="P43:P49" si="16">O43*100/$O$41</f>
        <v>20.085280761989146</v>
      </c>
      <c r="Q43" s="278">
        <v>2076</v>
      </c>
      <c r="R43" s="431">
        <f t="shared" ref="R43:R49" si="17">Q43*100/$Q$41</f>
        <v>22.272288381074993</v>
      </c>
      <c r="S43" s="277">
        <v>3329</v>
      </c>
      <c r="T43" s="281">
        <f t="shared" ref="T43:T49" si="18">S43*100/$S$41</f>
        <v>18.561471982157791</v>
      </c>
      <c r="U43" s="278">
        <v>1891</v>
      </c>
      <c r="V43" s="282">
        <f t="shared" ref="V43:V49" si="19">U43*100/$U$41</f>
        <v>21.133214126061691</v>
      </c>
      <c r="W43" s="381">
        <v>3226</v>
      </c>
      <c r="X43" s="281">
        <f t="shared" ref="X43:X49" si="20">W43*100/$W$41</f>
        <v>16.898899947616552</v>
      </c>
      <c r="Y43" s="278">
        <v>1982</v>
      </c>
      <c r="Z43" s="431">
        <f t="shared" ref="Z43:Z49" si="21">Y43*100/$Y$41</f>
        <v>19.282031326004475</v>
      </c>
      <c r="AA43" s="277">
        <v>5205</v>
      </c>
      <c r="AB43" s="281">
        <f t="shared" ref="AB43:AB49" si="22">AA43*100/$AA$41</f>
        <v>14.593730723938766</v>
      </c>
      <c r="AC43" s="278">
        <v>3307</v>
      </c>
      <c r="AD43" s="282">
        <f t="shared" ref="AD43:AD49" si="23">AC43*100/$AC$41</f>
        <v>15.746119417198361</v>
      </c>
    </row>
    <row r="44" spans="2:30">
      <c r="B44" s="406" t="s">
        <v>60</v>
      </c>
      <c r="C44" s="16">
        <v>27463</v>
      </c>
      <c r="D44" s="20">
        <f t="shared" si="10"/>
        <v>22.234726427773371</v>
      </c>
      <c r="E44" s="17">
        <v>14181</v>
      </c>
      <c r="F44" s="21">
        <f t="shared" si="11"/>
        <v>22.304534516113812</v>
      </c>
      <c r="G44" s="16">
        <v>2562</v>
      </c>
      <c r="H44" s="20">
        <f t="shared" si="12"/>
        <v>23.995504355155944</v>
      </c>
      <c r="I44" s="17">
        <v>914</v>
      </c>
      <c r="J44" s="134">
        <f t="shared" si="13"/>
        <v>22.407452807060555</v>
      </c>
      <c r="K44" s="16">
        <v>5084</v>
      </c>
      <c r="L44" s="20">
        <f t="shared" si="14"/>
        <v>23.01702281781963</v>
      </c>
      <c r="M44" s="17">
        <v>2224</v>
      </c>
      <c r="N44" s="21">
        <f t="shared" si="15"/>
        <v>22.35175879396985</v>
      </c>
      <c r="O44" s="40">
        <v>4051</v>
      </c>
      <c r="P44" s="20">
        <f t="shared" si="16"/>
        <v>22.433270572599401</v>
      </c>
      <c r="Q44" s="17">
        <v>2090</v>
      </c>
      <c r="R44" s="134">
        <f t="shared" si="17"/>
        <v>22.422486857633302</v>
      </c>
      <c r="S44" s="16">
        <v>4238</v>
      </c>
      <c r="T44" s="20">
        <f t="shared" si="18"/>
        <v>23.629774184555338</v>
      </c>
      <c r="U44" s="17">
        <v>2180</v>
      </c>
      <c r="V44" s="21">
        <f t="shared" si="19"/>
        <v>24.362986142154671</v>
      </c>
      <c r="W44" s="40">
        <v>4245</v>
      </c>
      <c r="X44" s="20">
        <f t="shared" si="20"/>
        <v>22.236773179675222</v>
      </c>
      <c r="Y44" s="17">
        <v>2392</v>
      </c>
      <c r="Z44" s="134">
        <f t="shared" si="21"/>
        <v>23.27074618153517</v>
      </c>
      <c r="AA44" s="16">
        <v>7283</v>
      </c>
      <c r="AB44" s="20">
        <f t="shared" si="22"/>
        <v>20.420007850614031</v>
      </c>
      <c r="AC44" s="17">
        <v>4381</v>
      </c>
      <c r="AD44" s="21">
        <f t="shared" si="23"/>
        <v>20.859918103037806</v>
      </c>
    </row>
    <row r="45" spans="2:30">
      <c r="B45" s="411" t="s">
        <v>61</v>
      </c>
      <c r="C45" s="277">
        <v>17023</v>
      </c>
      <c r="D45" s="281">
        <f t="shared" si="10"/>
        <v>13.782243308450864</v>
      </c>
      <c r="E45" s="278">
        <v>8688</v>
      </c>
      <c r="F45" s="282">
        <f t="shared" si="11"/>
        <v>13.664889350257161</v>
      </c>
      <c r="G45" s="277">
        <v>1440</v>
      </c>
      <c r="H45" s="281">
        <f t="shared" si="12"/>
        <v>13.486934532171958</v>
      </c>
      <c r="I45" s="278">
        <v>488</v>
      </c>
      <c r="J45" s="431">
        <f t="shared" si="13"/>
        <v>11.963716597205197</v>
      </c>
      <c r="K45" s="277">
        <v>2719</v>
      </c>
      <c r="L45" s="281">
        <f t="shared" si="14"/>
        <v>12.309851503078594</v>
      </c>
      <c r="M45" s="278">
        <v>1179</v>
      </c>
      <c r="N45" s="282">
        <f t="shared" si="15"/>
        <v>11.849246231155778</v>
      </c>
      <c r="O45" s="381">
        <v>2115</v>
      </c>
      <c r="P45" s="281">
        <f t="shared" si="16"/>
        <v>11.712260493963894</v>
      </c>
      <c r="Q45" s="278">
        <v>1080</v>
      </c>
      <c r="R45" s="431">
        <f t="shared" si="17"/>
        <v>11.586739620212423</v>
      </c>
      <c r="S45" s="277">
        <v>2639</v>
      </c>
      <c r="T45" s="281">
        <f t="shared" si="18"/>
        <v>14.714245887928632</v>
      </c>
      <c r="U45" s="278">
        <v>1348</v>
      </c>
      <c r="V45" s="282">
        <f t="shared" si="19"/>
        <v>15.064818953956191</v>
      </c>
      <c r="W45" s="381">
        <v>2793</v>
      </c>
      <c r="X45" s="281">
        <f t="shared" si="20"/>
        <v>14.630696699842849</v>
      </c>
      <c r="Y45" s="278">
        <v>1501</v>
      </c>
      <c r="Z45" s="431">
        <f t="shared" si="21"/>
        <v>14.602587800369685</v>
      </c>
      <c r="AA45" s="277">
        <v>5317</v>
      </c>
      <c r="AB45" s="281">
        <f t="shared" si="22"/>
        <v>14.907755285145516</v>
      </c>
      <c r="AC45" s="278">
        <v>3092</v>
      </c>
      <c r="AD45" s="282">
        <f t="shared" si="23"/>
        <v>14.722407389772403</v>
      </c>
    </row>
    <row r="46" spans="2:30">
      <c r="B46" s="406" t="s">
        <v>62</v>
      </c>
      <c r="C46" s="16">
        <v>17334</v>
      </c>
      <c r="D46" s="20">
        <f t="shared" si="10"/>
        <v>14.03403662742685</v>
      </c>
      <c r="E46" s="17">
        <v>8609</v>
      </c>
      <c r="F46" s="21">
        <f t="shared" si="11"/>
        <v>13.540634486229729</v>
      </c>
      <c r="G46" s="16">
        <v>1285</v>
      </c>
      <c r="H46" s="20">
        <f t="shared" si="12"/>
        <v>12.035215884611782</v>
      </c>
      <c r="I46" s="17">
        <v>444</v>
      </c>
      <c r="J46" s="134">
        <f t="shared" si="13"/>
        <v>10.885020838440795</v>
      </c>
      <c r="K46" s="16">
        <v>2484</v>
      </c>
      <c r="L46" s="20">
        <f t="shared" si="14"/>
        <v>11.245925389351685</v>
      </c>
      <c r="M46" s="17">
        <v>1059</v>
      </c>
      <c r="N46" s="21">
        <f t="shared" si="15"/>
        <v>10.643216080402009</v>
      </c>
      <c r="O46" s="40">
        <v>2004</v>
      </c>
      <c r="P46" s="20">
        <f t="shared" si="16"/>
        <v>11.097574482223946</v>
      </c>
      <c r="Q46" s="17">
        <v>1010</v>
      </c>
      <c r="R46" s="134">
        <f t="shared" si="17"/>
        <v>10.835747237420877</v>
      </c>
      <c r="S46" s="16">
        <v>2542</v>
      </c>
      <c r="T46" s="20">
        <f t="shared" si="18"/>
        <v>14.173403958739893</v>
      </c>
      <c r="U46" s="17">
        <v>1217</v>
      </c>
      <c r="V46" s="21">
        <f t="shared" si="19"/>
        <v>13.600804649083594</v>
      </c>
      <c r="W46" s="40">
        <v>2835</v>
      </c>
      <c r="X46" s="20">
        <f t="shared" si="20"/>
        <v>14.850707176532216</v>
      </c>
      <c r="Y46" s="17">
        <v>1454</v>
      </c>
      <c r="Z46" s="134">
        <f t="shared" si="21"/>
        <v>14.14534487790641</v>
      </c>
      <c r="AA46" s="16">
        <v>6184</v>
      </c>
      <c r="AB46" s="20">
        <f t="shared" si="22"/>
        <v>17.338641843772781</v>
      </c>
      <c r="AC46" s="17">
        <v>3425</v>
      </c>
      <c r="AD46" s="21">
        <f t="shared" si="23"/>
        <v>16.307970669460051</v>
      </c>
    </row>
    <row r="47" spans="2:30">
      <c r="B47" s="451" t="s">
        <v>63</v>
      </c>
      <c r="C47" s="277">
        <v>10465</v>
      </c>
      <c r="D47" s="281">
        <f t="shared" si="10"/>
        <v>8.4727237398189672</v>
      </c>
      <c r="E47" s="278">
        <v>3869</v>
      </c>
      <c r="F47" s="282">
        <f t="shared" si="11"/>
        <v>6.0853426445839034</v>
      </c>
      <c r="G47" s="277">
        <v>751</v>
      </c>
      <c r="H47" s="281">
        <f t="shared" si="12"/>
        <v>7.0338109955980146</v>
      </c>
      <c r="I47" s="278">
        <v>215</v>
      </c>
      <c r="J47" s="431">
        <f t="shared" si="13"/>
        <v>5.2708997303260601</v>
      </c>
      <c r="K47" s="277">
        <v>1582</v>
      </c>
      <c r="L47" s="281">
        <f t="shared" si="14"/>
        <v>7.1622600507062657</v>
      </c>
      <c r="M47" s="278">
        <v>557</v>
      </c>
      <c r="N47" s="282">
        <f t="shared" si="15"/>
        <v>5.5979899497487438</v>
      </c>
      <c r="O47" s="381">
        <v>1208</v>
      </c>
      <c r="P47" s="281">
        <f t="shared" si="16"/>
        <v>6.6895558755122382</v>
      </c>
      <c r="Q47" s="278">
        <v>518</v>
      </c>
      <c r="R47" s="431">
        <f t="shared" si="17"/>
        <v>5.5573436326574406</v>
      </c>
      <c r="S47" s="277">
        <v>1714</v>
      </c>
      <c r="T47" s="281">
        <f t="shared" si="18"/>
        <v>9.5567326456649013</v>
      </c>
      <c r="U47" s="278">
        <v>599</v>
      </c>
      <c r="V47" s="282">
        <f t="shared" si="19"/>
        <v>6.694233348234242</v>
      </c>
      <c r="W47" s="381">
        <v>1744</v>
      </c>
      <c r="X47" s="281">
        <f t="shared" si="20"/>
        <v>9.1356731272917759</v>
      </c>
      <c r="Y47" s="278">
        <v>632</v>
      </c>
      <c r="Z47" s="431">
        <f t="shared" si="21"/>
        <v>6.1484580212082891</v>
      </c>
      <c r="AA47" s="277">
        <v>3466</v>
      </c>
      <c r="AB47" s="281">
        <f t="shared" si="22"/>
        <v>9.7179386530589351</v>
      </c>
      <c r="AC47" s="278">
        <v>1348</v>
      </c>
      <c r="AD47" s="282">
        <f t="shared" si="23"/>
        <v>6.4184363393962478</v>
      </c>
    </row>
    <row r="48" spans="2:30">
      <c r="B48" s="452" t="s">
        <v>64</v>
      </c>
      <c r="C48" s="99">
        <v>3723</v>
      </c>
      <c r="D48" s="20">
        <f t="shared" si="10"/>
        <v>3.0142332043331121</v>
      </c>
      <c r="E48" s="171">
        <v>960</v>
      </c>
      <c r="F48" s="21">
        <f t="shared" si="11"/>
        <v>1.5099325248902939</v>
      </c>
      <c r="G48" s="16">
        <v>319</v>
      </c>
      <c r="H48" s="20">
        <f t="shared" si="12"/>
        <v>2.9877306359464271</v>
      </c>
      <c r="I48" s="171">
        <v>85</v>
      </c>
      <c r="J48" s="134">
        <f t="shared" si="13"/>
        <v>2.0838440794312332</v>
      </c>
      <c r="K48" s="16">
        <v>710</v>
      </c>
      <c r="L48" s="20">
        <f t="shared" si="14"/>
        <v>3.2144150670047082</v>
      </c>
      <c r="M48" s="17">
        <v>192</v>
      </c>
      <c r="N48" s="21">
        <f t="shared" si="15"/>
        <v>1.9296482412060301</v>
      </c>
      <c r="O48" s="40">
        <v>795</v>
      </c>
      <c r="P48" s="20">
        <f t="shared" si="16"/>
        <v>4.4024808948942296</v>
      </c>
      <c r="Q48" s="17">
        <v>263</v>
      </c>
      <c r="R48" s="134">
        <f t="shared" si="17"/>
        <v>2.8215856667739514</v>
      </c>
      <c r="S48" s="16">
        <v>688</v>
      </c>
      <c r="T48" s="20">
        <f t="shared" si="18"/>
        <v>3.8360747142458878</v>
      </c>
      <c r="U48" s="17">
        <v>167</v>
      </c>
      <c r="V48" s="21">
        <f t="shared" si="19"/>
        <v>1.8663388466696469</v>
      </c>
      <c r="W48" s="40">
        <v>537</v>
      </c>
      <c r="X48" s="20">
        <f t="shared" si="20"/>
        <v>2.8129910948140386</v>
      </c>
      <c r="Y48" s="17">
        <v>112</v>
      </c>
      <c r="Z48" s="134">
        <f t="shared" si="21"/>
        <v>1.0896001556571651</v>
      </c>
      <c r="AA48" s="16">
        <v>674</v>
      </c>
      <c r="AB48" s="20">
        <f t="shared" si="22"/>
        <v>1.8897549486906298</v>
      </c>
      <c r="AC48" s="17">
        <v>141</v>
      </c>
      <c r="AD48" s="21">
        <f t="shared" si="23"/>
        <v>0.67136463193981522</v>
      </c>
    </row>
    <row r="49" spans="2:30" ht="15.75" thickBot="1">
      <c r="B49" s="453" t="s">
        <v>58</v>
      </c>
      <c r="C49" s="443">
        <v>24411</v>
      </c>
      <c r="D49" s="444">
        <f t="shared" si="10"/>
        <v>19.763751477565297</v>
      </c>
      <c r="E49" s="445">
        <v>14312</v>
      </c>
      <c r="F49" s="446">
        <f t="shared" si="11"/>
        <v>22.510577391906132</v>
      </c>
      <c r="G49" s="447">
        <v>1650</v>
      </c>
      <c r="H49" s="444">
        <f t="shared" si="12"/>
        <v>15.453779151447035</v>
      </c>
      <c r="I49" s="445">
        <v>729</v>
      </c>
      <c r="J49" s="448">
        <f t="shared" si="13"/>
        <v>17.872027457710224</v>
      </c>
      <c r="K49" s="447">
        <v>4471</v>
      </c>
      <c r="L49" s="444">
        <f t="shared" si="14"/>
        <v>20.241760231800072</v>
      </c>
      <c r="M49" s="449">
        <v>2239</v>
      </c>
      <c r="N49" s="446">
        <f t="shared" si="15"/>
        <v>22.502512562814072</v>
      </c>
      <c r="O49" s="450">
        <v>4258</v>
      </c>
      <c r="P49" s="444">
        <f t="shared" si="16"/>
        <v>23.579576918817146</v>
      </c>
      <c r="Q49" s="449">
        <v>2284</v>
      </c>
      <c r="R49" s="448">
        <f t="shared" si="17"/>
        <v>24.503808604227014</v>
      </c>
      <c r="S49" s="447">
        <v>2785</v>
      </c>
      <c r="T49" s="444">
        <f t="shared" si="18"/>
        <v>15.528296626707554</v>
      </c>
      <c r="U49" s="449">
        <v>1546</v>
      </c>
      <c r="V49" s="446">
        <f t="shared" si="19"/>
        <v>17.277603933839963</v>
      </c>
      <c r="W49" s="450">
        <v>3710</v>
      </c>
      <c r="X49" s="444">
        <f t="shared" si="20"/>
        <v>19.434258774227345</v>
      </c>
      <c r="Y49" s="449">
        <v>2206</v>
      </c>
      <c r="Z49" s="448">
        <f t="shared" si="21"/>
        <v>21.461231637318804</v>
      </c>
      <c r="AA49" s="447">
        <v>7537</v>
      </c>
      <c r="AB49" s="444">
        <f t="shared" si="22"/>
        <v>21.13217069477934</v>
      </c>
      <c r="AC49" s="449">
        <v>5308</v>
      </c>
      <c r="AD49" s="446">
        <f t="shared" si="23"/>
        <v>25.273783449195314</v>
      </c>
    </row>
    <row r="52" spans="2:30"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</row>
  </sheetData>
  <mergeCells count="72">
    <mergeCell ref="B6:B9"/>
    <mergeCell ref="C6:F7"/>
    <mergeCell ref="G6:AD6"/>
    <mergeCell ref="G7:J7"/>
    <mergeCell ref="K7:N7"/>
    <mergeCell ref="O7:R7"/>
    <mergeCell ref="S7:V7"/>
    <mergeCell ref="W7:Z7"/>
    <mergeCell ref="B11:AD11"/>
    <mergeCell ref="AA7:AD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O24:P24"/>
    <mergeCell ref="B22:B25"/>
    <mergeCell ref="C22:F23"/>
    <mergeCell ref="G22:AD22"/>
    <mergeCell ref="G23:J23"/>
    <mergeCell ref="K23:N23"/>
    <mergeCell ref="O23:R23"/>
    <mergeCell ref="S23:V23"/>
    <mergeCell ref="W23:Z23"/>
    <mergeCell ref="AA23:AD23"/>
    <mergeCell ref="C24:D24"/>
    <mergeCell ref="E24:F24"/>
    <mergeCell ref="G24:H24"/>
    <mergeCell ref="I24:J24"/>
    <mergeCell ref="K24:L24"/>
    <mergeCell ref="M24:N24"/>
    <mergeCell ref="AC24:AD24"/>
    <mergeCell ref="B27:AD27"/>
    <mergeCell ref="B37:B40"/>
    <mergeCell ref="C37:F38"/>
    <mergeCell ref="G37:AD37"/>
    <mergeCell ref="G38:J38"/>
    <mergeCell ref="K38:N38"/>
    <mergeCell ref="O38:R38"/>
    <mergeCell ref="S38:V38"/>
    <mergeCell ref="W38:Z38"/>
    <mergeCell ref="Q24:R24"/>
    <mergeCell ref="S24:T24"/>
    <mergeCell ref="U24:V24"/>
    <mergeCell ref="W24:X24"/>
    <mergeCell ref="Y24:Z24"/>
    <mergeCell ref="AA24:AB24"/>
    <mergeCell ref="B42:AD42"/>
    <mergeCell ref="AA38:AD38"/>
    <mergeCell ref="C39:D39"/>
    <mergeCell ref="E39:F39"/>
    <mergeCell ref="G39:H39"/>
    <mergeCell ref="I39:J39"/>
    <mergeCell ref="K39:L39"/>
    <mergeCell ref="M39:N39"/>
    <mergeCell ref="O39:P39"/>
    <mergeCell ref="Q39:R39"/>
    <mergeCell ref="S39:T39"/>
    <mergeCell ref="U39:V39"/>
    <mergeCell ref="W39:X39"/>
    <mergeCell ref="Y39:Z39"/>
    <mergeCell ref="AA39:AB39"/>
    <mergeCell ref="AC39:AD3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ignoredErrors>
    <ignoredError sqref="G10:H10 I10:J10 K10:L10 M10:N10 O10:P10 R10:T10 Q1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F33"/>
  <sheetViews>
    <sheetView workbookViewId="0">
      <selection activeCell="B2" sqref="B2"/>
    </sheetView>
  </sheetViews>
  <sheetFormatPr defaultRowHeight="14.25"/>
  <cols>
    <col min="1" max="1" width="2.28515625" style="1" customWidth="1"/>
    <col min="2" max="2" width="32.28515625" style="1" customWidth="1"/>
    <col min="3" max="5" width="14.7109375" style="1" customWidth="1"/>
    <col min="6" max="6" width="14.7109375" style="103" customWidth="1"/>
    <col min="7" max="16384" width="9.140625" style="1"/>
  </cols>
  <sheetData>
    <row r="1" spans="2:6" ht="15">
      <c r="B1" s="11"/>
    </row>
    <row r="2" spans="2:6" ht="15">
      <c r="B2" s="11" t="s">
        <v>343</v>
      </c>
    </row>
    <row r="3" spans="2:6" ht="15">
      <c r="B3" s="11" t="s">
        <v>109</v>
      </c>
    </row>
    <row r="4" spans="2:6" ht="15.75" thickBot="1">
      <c r="B4" s="11"/>
    </row>
    <row r="5" spans="2:6" s="50" customFormat="1" ht="30" customHeight="1" thickBot="1">
      <c r="B5" s="70" t="s">
        <v>226</v>
      </c>
      <c r="C5" s="67" t="s">
        <v>104</v>
      </c>
      <c r="D5" s="66" t="s">
        <v>105</v>
      </c>
      <c r="E5" s="3" t="s">
        <v>128</v>
      </c>
      <c r="F5" s="454" t="s">
        <v>107</v>
      </c>
    </row>
    <row r="6" spans="2:6" ht="15">
      <c r="B6" s="455" t="s">
        <v>15</v>
      </c>
      <c r="C6" s="456">
        <f>SUM(C9:C33)</f>
        <v>87071</v>
      </c>
      <c r="D6" s="457">
        <f>SUM(D9:D33)</f>
        <v>78005</v>
      </c>
      <c r="E6" s="457">
        <f t="shared" ref="E6:E33" si="0">SUM(D6-C6)</f>
        <v>-9066</v>
      </c>
      <c r="F6" s="458">
        <f>E6/C6*100</f>
        <v>-10.412192348772841</v>
      </c>
    </row>
    <row r="7" spans="2:6" ht="30.75" thickBot="1">
      <c r="B7" s="210" t="s">
        <v>131</v>
      </c>
      <c r="C7" s="206">
        <v>12122</v>
      </c>
      <c r="D7" s="207">
        <v>11339</v>
      </c>
      <c r="E7" s="208">
        <f>D7-C7</f>
        <v>-783</v>
      </c>
      <c r="F7" s="209">
        <f>E7/C7*100</f>
        <v>-6.4593301435406705</v>
      </c>
    </row>
    <row r="8" spans="2:6" s="178" customFormat="1" ht="22.5" customHeight="1" thickBot="1">
      <c r="B8" s="721" t="s">
        <v>229</v>
      </c>
      <c r="C8" s="722"/>
      <c r="D8" s="722"/>
      <c r="E8" s="722"/>
      <c r="F8" s="723"/>
    </row>
    <row r="9" spans="2:6" ht="13.5" customHeight="1">
      <c r="B9" s="13" t="s">
        <v>16</v>
      </c>
      <c r="C9" s="68">
        <v>1118</v>
      </c>
      <c r="D9" s="14">
        <v>1074</v>
      </c>
      <c r="E9" s="47">
        <f t="shared" si="0"/>
        <v>-44</v>
      </c>
      <c r="F9" s="138">
        <f t="shared" ref="F9:F29" si="1">E9/C9*100</f>
        <v>-3.9355992844364938</v>
      </c>
    </row>
    <row r="10" spans="2:6" ht="15" customHeight="1">
      <c r="B10" s="276" t="s">
        <v>17</v>
      </c>
      <c r="C10" s="381">
        <v>6116</v>
      </c>
      <c r="D10" s="278">
        <v>5499</v>
      </c>
      <c r="E10" s="459">
        <f t="shared" si="0"/>
        <v>-617</v>
      </c>
      <c r="F10" s="460">
        <f t="shared" si="1"/>
        <v>-10.088293001962066</v>
      </c>
    </row>
    <row r="11" spans="2:6" ht="15">
      <c r="B11" s="15" t="s">
        <v>18</v>
      </c>
      <c r="C11" s="40">
        <v>4420</v>
      </c>
      <c r="D11" s="17">
        <v>3892</v>
      </c>
      <c r="E11" s="48">
        <f t="shared" si="0"/>
        <v>-528</v>
      </c>
      <c r="F11" s="138">
        <f t="shared" si="1"/>
        <v>-11.945701357466064</v>
      </c>
    </row>
    <row r="12" spans="2:6" ht="17.25" customHeight="1">
      <c r="B12" s="276" t="s">
        <v>19</v>
      </c>
      <c r="C12" s="381">
        <v>5720</v>
      </c>
      <c r="D12" s="278">
        <v>5124</v>
      </c>
      <c r="E12" s="459">
        <f t="shared" si="0"/>
        <v>-596</v>
      </c>
      <c r="F12" s="460">
        <f t="shared" si="1"/>
        <v>-10.41958041958042</v>
      </c>
    </row>
    <row r="13" spans="2:6" ht="15">
      <c r="B13" s="15" t="s">
        <v>20</v>
      </c>
      <c r="C13" s="40">
        <v>5920</v>
      </c>
      <c r="D13" s="17">
        <v>5626</v>
      </c>
      <c r="E13" s="48">
        <f t="shared" si="0"/>
        <v>-294</v>
      </c>
      <c r="F13" s="138">
        <f t="shared" si="1"/>
        <v>-4.9662162162162158</v>
      </c>
    </row>
    <row r="14" spans="2:6" ht="16.5" customHeight="1">
      <c r="B14" s="276" t="s">
        <v>21</v>
      </c>
      <c r="C14" s="381">
        <v>3171</v>
      </c>
      <c r="D14" s="278">
        <v>2752</v>
      </c>
      <c r="E14" s="459">
        <f t="shared" si="0"/>
        <v>-419</v>
      </c>
      <c r="F14" s="460">
        <f t="shared" si="1"/>
        <v>-13.213497319457584</v>
      </c>
    </row>
    <row r="15" spans="2:6" ht="18" customHeight="1">
      <c r="B15" s="15" t="s">
        <v>22</v>
      </c>
      <c r="C15" s="40">
        <v>5373</v>
      </c>
      <c r="D15" s="17">
        <v>4536</v>
      </c>
      <c r="E15" s="48">
        <f t="shared" si="0"/>
        <v>-837</v>
      </c>
      <c r="F15" s="138">
        <f t="shared" si="1"/>
        <v>-15.577889447236181</v>
      </c>
    </row>
    <row r="16" spans="2:6" ht="15">
      <c r="B16" s="276" t="s">
        <v>23</v>
      </c>
      <c r="C16" s="381">
        <v>2191</v>
      </c>
      <c r="D16" s="278">
        <v>2087</v>
      </c>
      <c r="E16" s="459">
        <f t="shared" si="0"/>
        <v>-104</v>
      </c>
      <c r="F16" s="460">
        <f t="shared" si="1"/>
        <v>-4.7466910086718395</v>
      </c>
    </row>
    <row r="17" spans="2:6" ht="15">
      <c r="B17" s="15" t="s">
        <v>24</v>
      </c>
      <c r="C17" s="40">
        <v>3973</v>
      </c>
      <c r="D17" s="17">
        <v>3595</v>
      </c>
      <c r="E17" s="48">
        <f t="shared" si="0"/>
        <v>-378</v>
      </c>
      <c r="F17" s="138">
        <f t="shared" si="1"/>
        <v>-9.514220991693934</v>
      </c>
    </row>
    <row r="18" spans="2:6" ht="15.75" customHeight="1">
      <c r="B18" s="276" t="s">
        <v>25</v>
      </c>
      <c r="C18" s="381">
        <v>2577</v>
      </c>
      <c r="D18" s="278">
        <v>2216</v>
      </c>
      <c r="E18" s="459">
        <f t="shared" si="0"/>
        <v>-361</v>
      </c>
      <c r="F18" s="460">
        <f t="shared" si="1"/>
        <v>-14.008537058595266</v>
      </c>
    </row>
    <row r="19" spans="2:6" ht="15">
      <c r="B19" s="15" t="s">
        <v>26</v>
      </c>
      <c r="C19" s="40">
        <v>4717</v>
      </c>
      <c r="D19" s="17">
        <v>3790</v>
      </c>
      <c r="E19" s="48">
        <f t="shared" si="0"/>
        <v>-927</v>
      </c>
      <c r="F19" s="138">
        <f t="shared" si="1"/>
        <v>-19.652321390714437</v>
      </c>
    </row>
    <row r="20" spans="2:6" ht="15">
      <c r="B20" s="276" t="s">
        <v>27</v>
      </c>
      <c r="C20" s="381">
        <v>3816</v>
      </c>
      <c r="D20" s="278">
        <v>3745</v>
      </c>
      <c r="E20" s="459">
        <f t="shared" si="0"/>
        <v>-71</v>
      </c>
      <c r="F20" s="460">
        <f t="shared" si="1"/>
        <v>-1.8605870020964361</v>
      </c>
    </row>
    <row r="21" spans="2:6" ht="15">
      <c r="B21" s="15" t="s">
        <v>28</v>
      </c>
      <c r="C21" s="40">
        <v>3641</v>
      </c>
      <c r="D21" s="17">
        <v>3082</v>
      </c>
      <c r="E21" s="48">
        <f t="shared" si="0"/>
        <v>-559</v>
      </c>
      <c r="F21" s="138">
        <f t="shared" si="1"/>
        <v>-15.352925020598738</v>
      </c>
    </row>
    <row r="22" spans="2:6" ht="15">
      <c r="B22" s="283" t="s">
        <v>29</v>
      </c>
      <c r="C22" s="381">
        <v>5470</v>
      </c>
      <c r="D22" s="278">
        <v>5036</v>
      </c>
      <c r="E22" s="459">
        <f t="shared" si="0"/>
        <v>-434</v>
      </c>
      <c r="F22" s="460">
        <f t="shared" si="1"/>
        <v>-7.9341864716636197</v>
      </c>
    </row>
    <row r="23" spans="2:6" ht="15">
      <c r="B23" s="22" t="s">
        <v>30</v>
      </c>
      <c r="C23" s="40">
        <v>4465</v>
      </c>
      <c r="D23" s="17">
        <v>4246</v>
      </c>
      <c r="E23" s="48">
        <f t="shared" si="0"/>
        <v>-219</v>
      </c>
      <c r="F23" s="138">
        <f t="shared" si="1"/>
        <v>-4.9048152295632699</v>
      </c>
    </row>
    <row r="24" spans="2:6" ht="15">
      <c r="B24" s="283" t="s">
        <v>31</v>
      </c>
      <c r="C24" s="381">
        <v>3954</v>
      </c>
      <c r="D24" s="278">
        <v>3549</v>
      </c>
      <c r="E24" s="459">
        <f t="shared" si="0"/>
        <v>-405</v>
      </c>
      <c r="F24" s="460">
        <f t="shared" si="1"/>
        <v>-10.242792109256449</v>
      </c>
    </row>
    <row r="25" spans="2:6" ht="15">
      <c r="B25" s="22" t="s">
        <v>32</v>
      </c>
      <c r="C25" s="40">
        <v>7762</v>
      </c>
      <c r="D25" s="17">
        <v>7296</v>
      </c>
      <c r="E25" s="48">
        <f t="shared" si="0"/>
        <v>-466</v>
      </c>
      <c r="F25" s="138">
        <f t="shared" si="1"/>
        <v>-6.0036073177016229</v>
      </c>
    </row>
    <row r="26" spans="2:6" ht="15">
      <c r="B26" s="283" t="s">
        <v>33</v>
      </c>
      <c r="C26" s="381">
        <v>2972</v>
      </c>
      <c r="D26" s="278">
        <v>2332</v>
      </c>
      <c r="E26" s="459">
        <f t="shared" si="0"/>
        <v>-640</v>
      </c>
      <c r="F26" s="460">
        <f t="shared" si="1"/>
        <v>-21.534320323014803</v>
      </c>
    </row>
    <row r="27" spans="2:6" ht="15">
      <c r="B27" s="22" t="s">
        <v>34</v>
      </c>
      <c r="C27" s="40">
        <v>2256</v>
      </c>
      <c r="D27" s="17">
        <v>1742</v>
      </c>
      <c r="E27" s="48">
        <f t="shared" si="0"/>
        <v>-514</v>
      </c>
      <c r="F27" s="138">
        <f t="shared" si="1"/>
        <v>-22.783687943262411</v>
      </c>
    </row>
    <row r="28" spans="2:6" ht="15">
      <c r="B28" s="283" t="s">
        <v>35</v>
      </c>
      <c r="C28" s="381">
        <v>5172</v>
      </c>
      <c r="D28" s="278">
        <v>4791</v>
      </c>
      <c r="E28" s="459">
        <f t="shared" si="0"/>
        <v>-381</v>
      </c>
      <c r="F28" s="460">
        <f t="shared" si="1"/>
        <v>-7.3665893271461709</v>
      </c>
    </row>
    <row r="29" spans="2:6" ht="15">
      <c r="B29" s="22" t="s">
        <v>36</v>
      </c>
      <c r="C29" s="40">
        <v>2267</v>
      </c>
      <c r="D29" s="17">
        <v>1995</v>
      </c>
      <c r="E29" s="48">
        <f t="shared" si="0"/>
        <v>-272</v>
      </c>
      <c r="F29" s="138">
        <f t="shared" si="1"/>
        <v>-11.998235553595061</v>
      </c>
    </row>
    <row r="30" spans="2:6" ht="15">
      <c r="B30" s="283" t="s">
        <v>37</v>
      </c>
      <c r="C30" s="381">
        <v>0</v>
      </c>
      <c r="D30" s="278">
        <v>0</v>
      </c>
      <c r="E30" s="459">
        <f t="shared" si="0"/>
        <v>0</v>
      </c>
      <c r="F30" s="461">
        <v>0</v>
      </c>
    </row>
    <row r="31" spans="2:6" ht="15">
      <c r="B31" s="22" t="s">
        <v>38</v>
      </c>
      <c r="C31" s="40">
        <v>0</v>
      </c>
      <c r="D31" s="17">
        <v>0</v>
      </c>
      <c r="E31" s="48">
        <f t="shared" si="0"/>
        <v>0</v>
      </c>
      <c r="F31" s="136">
        <v>0</v>
      </c>
    </row>
    <row r="32" spans="2:6" ht="15">
      <c r="B32" s="283" t="s">
        <v>39</v>
      </c>
      <c r="C32" s="381">
        <v>0</v>
      </c>
      <c r="D32" s="278">
        <v>0</v>
      </c>
      <c r="E32" s="459">
        <f t="shared" si="0"/>
        <v>0</v>
      </c>
      <c r="F32" s="461">
        <v>0</v>
      </c>
    </row>
    <row r="33" spans="2:6" ht="15.75" thickBot="1">
      <c r="B33" s="23" t="s">
        <v>40</v>
      </c>
      <c r="C33" s="69">
        <v>0</v>
      </c>
      <c r="D33" s="25">
        <v>0</v>
      </c>
      <c r="E33" s="49">
        <f t="shared" si="0"/>
        <v>0</v>
      </c>
      <c r="F33" s="137">
        <v>0</v>
      </c>
    </row>
  </sheetData>
  <mergeCells count="1">
    <mergeCell ref="B8:F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ignoredErrors>
    <ignoredError sqref="C6:D6" formulaRange="1"/>
    <ignoredError sqref="E7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3:AD49"/>
  <sheetViews>
    <sheetView showGridLines="0" zoomScaleNormal="100" workbookViewId="0">
      <selection activeCell="B3" sqref="B3"/>
    </sheetView>
  </sheetViews>
  <sheetFormatPr defaultRowHeight="15"/>
  <cols>
    <col min="1" max="1" width="4" style="11" customWidth="1"/>
    <col min="2" max="2" width="26.42578125" style="11" customWidth="1"/>
    <col min="3" max="3" width="8" style="11" customWidth="1"/>
    <col min="4" max="4" width="5.140625" style="11" customWidth="1"/>
    <col min="5" max="5" width="8.85546875" style="11" customWidth="1"/>
    <col min="6" max="6" width="5.140625" style="11" customWidth="1"/>
    <col min="7" max="7" width="8.42578125" style="11" customWidth="1"/>
    <col min="8" max="8" width="5.140625" style="11" customWidth="1"/>
    <col min="9" max="9" width="8.85546875" style="11" customWidth="1"/>
    <col min="10" max="10" width="5.140625" style="11" customWidth="1"/>
    <col min="11" max="11" width="8.5703125" style="11" customWidth="1"/>
    <col min="12" max="12" width="5.140625" style="11" customWidth="1"/>
    <col min="13" max="13" width="8.28515625" style="11" customWidth="1"/>
    <col min="14" max="14" width="5.140625" style="11" customWidth="1"/>
    <col min="15" max="15" width="8.28515625" style="11" customWidth="1"/>
    <col min="16" max="16" width="5.140625" style="11" customWidth="1"/>
    <col min="17" max="17" width="7.28515625" style="11" customWidth="1"/>
    <col min="18" max="18" width="5.140625" style="11" customWidth="1"/>
    <col min="19" max="19" width="8.85546875" style="11" customWidth="1"/>
    <col min="20" max="20" width="5.140625" style="11" customWidth="1"/>
    <col min="21" max="21" width="9" style="11" customWidth="1"/>
    <col min="22" max="22" width="5.140625" style="11" customWidth="1"/>
    <col min="23" max="23" width="8.28515625" style="11" customWidth="1"/>
    <col min="24" max="24" width="5.140625" style="11" customWidth="1"/>
    <col min="25" max="25" width="8.42578125" style="11" customWidth="1"/>
    <col min="26" max="26" width="5.140625" style="11" customWidth="1"/>
    <col min="27" max="27" width="8.5703125" style="11" customWidth="1"/>
    <col min="28" max="28" width="5.140625" style="11" customWidth="1"/>
    <col min="29" max="29" width="8.5703125" style="11" customWidth="1"/>
    <col min="30" max="30" width="5.140625" style="11" customWidth="1"/>
    <col min="31" max="16384" width="9.140625" style="11"/>
  </cols>
  <sheetData>
    <row r="3" spans="2:30" ht="14.25" customHeight="1">
      <c r="B3" s="191" t="s">
        <v>344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</row>
    <row r="4" spans="2:30" ht="14.25" customHeight="1">
      <c r="B4" s="100" t="s">
        <v>167</v>
      </c>
    </row>
    <row r="5" spans="2:30" ht="14.25" customHeight="1" thickBot="1">
      <c r="B5" s="100"/>
    </row>
    <row r="6" spans="2:30" ht="15" customHeight="1" thickBot="1">
      <c r="B6" s="661" t="s">
        <v>214</v>
      </c>
      <c r="C6" s="703" t="s">
        <v>155</v>
      </c>
      <c r="D6" s="704"/>
      <c r="E6" s="704"/>
      <c r="F6" s="705"/>
      <c r="G6" s="727" t="s">
        <v>228</v>
      </c>
      <c r="H6" s="725"/>
      <c r="I6" s="725"/>
      <c r="J6" s="725"/>
      <c r="K6" s="725"/>
      <c r="L6" s="725"/>
      <c r="M6" s="725"/>
      <c r="N6" s="725"/>
      <c r="O6" s="725"/>
      <c r="P6" s="725"/>
      <c r="Q6" s="725"/>
      <c r="R6" s="725"/>
      <c r="S6" s="725"/>
      <c r="T6" s="725"/>
      <c r="U6" s="725"/>
      <c r="V6" s="725"/>
      <c r="W6" s="725"/>
      <c r="X6" s="725"/>
      <c r="Y6" s="725"/>
      <c r="Z6" s="725"/>
      <c r="AA6" s="725"/>
      <c r="AB6" s="725"/>
      <c r="AC6" s="725"/>
      <c r="AD6" s="726"/>
    </row>
    <row r="7" spans="2:30" ht="15.75" customHeight="1">
      <c r="B7" s="702"/>
      <c r="C7" s="706"/>
      <c r="D7" s="707"/>
      <c r="E7" s="707"/>
      <c r="F7" s="708"/>
      <c r="G7" s="713" t="s">
        <v>69</v>
      </c>
      <c r="H7" s="714"/>
      <c r="I7" s="714"/>
      <c r="J7" s="714"/>
      <c r="K7" s="715" t="s">
        <v>59</v>
      </c>
      <c r="L7" s="716"/>
      <c r="M7" s="716"/>
      <c r="N7" s="717"/>
      <c r="O7" s="716" t="s">
        <v>65</v>
      </c>
      <c r="P7" s="716"/>
      <c r="Q7" s="716"/>
      <c r="R7" s="716"/>
      <c r="S7" s="715" t="s">
        <v>66</v>
      </c>
      <c r="T7" s="716"/>
      <c r="U7" s="716"/>
      <c r="V7" s="717"/>
      <c r="W7" s="716" t="s">
        <v>67</v>
      </c>
      <c r="X7" s="716"/>
      <c r="Y7" s="716"/>
      <c r="Z7" s="716"/>
      <c r="AA7" s="715" t="s">
        <v>68</v>
      </c>
      <c r="AB7" s="716"/>
      <c r="AC7" s="716"/>
      <c r="AD7" s="717"/>
    </row>
    <row r="8" spans="2:30" ht="15.75" customHeight="1">
      <c r="B8" s="702"/>
      <c r="C8" s="697" t="s">
        <v>2</v>
      </c>
      <c r="D8" s="698"/>
      <c r="E8" s="695" t="s">
        <v>147</v>
      </c>
      <c r="F8" s="696"/>
      <c r="G8" s="697" t="s">
        <v>2</v>
      </c>
      <c r="H8" s="698"/>
      <c r="I8" s="695" t="s">
        <v>147</v>
      </c>
      <c r="J8" s="696"/>
      <c r="K8" s="697" t="s">
        <v>2</v>
      </c>
      <c r="L8" s="698"/>
      <c r="M8" s="695" t="s">
        <v>147</v>
      </c>
      <c r="N8" s="696"/>
      <c r="O8" s="699" t="s">
        <v>2</v>
      </c>
      <c r="P8" s="698"/>
      <c r="Q8" s="695" t="s">
        <v>147</v>
      </c>
      <c r="R8" s="696"/>
      <c r="S8" s="697" t="s">
        <v>2</v>
      </c>
      <c r="T8" s="698"/>
      <c r="U8" s="695" t="s">
        <v>147</v>
      </c>
      <c r="V8" s="696"/>
      <c r="W8" s="699" t="s">
        <v>2</v>
      </c>
      <c r="X8" s="698"/>
      <c r="Y8" s="695" t="s">
        <v>147</v>
      </c>
      <c r="Z8" s="696"/>
      <c r="AA8" s="697" t="s">
        <v>2</v>
      </c>
      <c r="AB8" s="698"/>
      <c r="AC8" s="695" t="s">
        <v>147</v>
      </c>
      <c r="AD8" s="696"/>
    </row>
    <row r="9" spans="2:30" ht="15.75" customHeight="1" thickBot="1">
      <c r="B9" s="675"/>
      <c r="C9" s="435" t="s">
        <v>118</v>
      </c>
      <c r="D9" s="253" t="s">
        <v>0</v>
      </c>
      <c r="E9" s="436" t="s">
        <v>158</v>
      </c>
      <c r="F9" s="419" t="s">
        <v>0</v>
      </c>
      <c r="G9" s="435" t="s">
        <v>118</v>
      </c>
      <c r="H9" s="253" t="s">
        <v>0</v>
      </c>
      <c r="I9" s="436" t="s">
        <v>158</v>
      </c>
      <c r="J9" s="419" t="s">
        <v>0</v>
      </c>
      <c r="K9" s="435" t="s">
        <v>118</v>
      </c>
      <c r="L9" s="253" t="s">
        <v>0</v>
      </c>
      <c r="M9" s="436" t="s">
        <v>158</v>
      </c>
      <c r="N9" s="419" t="s">
        <v>0</v>
      </c>
      <c r="O9" s="435" t="s">
        <v>118</v>
      </c>
      <c r="P9" s="253" t="s">
        <v>0</v>
      </c>
      <c r="Q9" s="436" t="s">
        <v>158</v>
      </c>
      <c r="R9" s="419" t="s">
        <v>0</v>
      </c>
      <c r="S9" s="435" t="s">
        <v>118</v>
      </c>
      <c r="T9" s="253" t="s">
        <v>0</v>
      </c>
      <c r="U9" s="436" t="s">
        <v>158</v>
      </c>
      <c r="V9" s="419" t="s">
        <v>0</v>
      </c>
      <c r="W9" s="435" t="s">
        <v>118</v>
      </c>
      <c r="X9" s="253" t="s">
        <v>0</v>
      </c>
      <c r="Y9" s="436" t="s">
        <v>158</v>
      </c>
      <c r="Z9" s="419" t="s">
        <v>0</v>
      </c>
      <c r="AA9" s="435" t="s">
        <v>118</v>
      </c>
      <c r="AB9" s="253" t="s">
        <v>0</v>
      </c>
      <c r="AC9" s="436" t="s">
        <v>158</v>
      </c>
      <c r="AD9" s="419" t="s">
        <v>0</v>
      </c>
    </row>
    <row r="10" spans="2:30" ht="15.75" thickBot="1">
      <c r="B10" s="426" t="s">
        <v>2</v>
      </c>
      <c r="C10" s="392">
        <v>78005</v>
      </c>
      <c r="D10" s="427">
        <f>C10*100/C10</f>
        <v>100</v>
      </c>
      <c r="E10" s="428">
        <f>I10+M10+Q10+U10+Y10+AC10</f>
        <v>40070</v>
      </c>
      <c r="F10" s="429">
        <f>E10*100/E10</f>
        <v>100</v>
      </c>
      <c r="G10" s="392">
        <f>SUM(G12:G17)</f>
        <v>6819</v>
      </c>
      <c r="H10" s="427">
        <f>G10*100/$G$10</f>
        <v>100</v>
      </c>
      <c r="I10" s="428">
        <f>SUM(I12:I17)</f>
        <v>2488</v>
      </c>
      <c r="J10" s="462">
        <f>I10*100/$I$10</f>
        <v>100</v>
      </c>
      <c r="K10" s="392">
        <f>SUM(K12:K17)</f>
        <v>14268</v>
      </c>
      <c r="L10" s="427">
        <v>100</v>
      </c>
      <c r="M10" s="428">
        <f>SUM(M12:M17)</f>
        <v>6362</v>
      </c>
      <c r="N10" s="429">
        <v>100</v>
      </c>
      <c r="O10" s="390">
        <f>SUM(O12:O17)</f>
        <v>11525</v>
      </c>
      <c r="P10" s="427">
        <v>100</v>
      </c>
      <c r="Q10" s="428">
        <f>SUM(Q12:Q17)</f>
        <v>5922</v>
      </c>
      <c r="R10" s="462">
        <v>100</v>
      </c>
      <c r="S10" s="392">
        <f>SUM(S12:S17)</f>
        <v>11248</v>
      </c>
      <c r="T10" s="427">
        <v>100</v>
      </c>
      <c r="U10" s="428">
        <f>SUM(U12:U17)</f>
        <v>5608</v>
      </c>
      <c r="V10" s="429">
        <v>100</v>
      </c>
      <c r="W10" s="390">
        <f>SUM(W12:W17)</f>
        <v>11765</v>
      </c>
      <c r="X10" s="427">
        <v>100</v>
      </c>
      <c r="Y10" s="428">
        <f>SUM(Y12:Y17)</f>
        <v>6287</v>
      </c>
      <c r="Z10" s="462">
        <v>100</v>
      </c>
      <c r="AA10" s="392">
        <f>SUM(AA12:AA17)</f>
        <v>22380</v>
      </c>
      <c r="AB10" s="427">
        <v>100</v>
      </c>
      <c r="AC10" s="428">
        <f>SUM(AC12:AC17)</f>
        <v>13403</v>
      </c>
      <c r="AD10" s="429">
        <v>100</v>
      </c>
    </row>
    <row r="11" spans="2:30" ht="17.25" customHeight="1">
      <c r="B11" s="687" t="s">
        <v>206</v>
      </c>
      <c r="C11" s="688"/>
      <c r="D11" s="688"/>
      <c r="E11" s="688"/>
      <c r="F11" s="688"/>
      <c r="G11" s="688"/>
      <c r="H11" s="688"/>
      <c r="I11" s="688"/>
      <c r="J11" s="688"/>
      <c r="K11" s="688"/>
      <c r="L11" s="688"/>
      <c r="M11" s="688"/>
      <c r="N11" s="688"/>
      <c r="O11" s="688"/>
      <c r="P11" s="688"/>
      <c r="Q11" s="688"/>
      <c r="R11" s="688"/>
      <c r="S11" s="688"/>
      <c r="T11" s="688"/>
      <c r="U11" s="688"/>
      <c r="V11" s="688"/>
      <c r="W11" s="688"/>
      <c r="X11" s="688"/>
      <c r="Y11" s="688"/>
      <c r="Z11" s="688"/>
      <c r="AA11" s="688"/>
      <c r="AB11" s="688"/>
      <c r="AC11" s="688"/>
      <c r="AD11" s="689"/>
    </row>
    <row r="12" spans="2:30" ht="16.5" customHeight="1">
      <c r="B12" s="411" t="s">
        <v>48</v>
      </c>
      <c r="C12" s="277">
        <v>16166</v>
      </c>
      <c r="D12" s="412">
        <f>C12*100/C10</f>
        <v>20.724312544067686</v>
      </c>
      <c r="E12" s="278">
        <f t="shared" ref="E12:E17" si="0">I12+M12+Q12+U12+Y12+AC12</f>
        <v>7928</v>
      </c>
      <c r="F12" s="413">
        <f>E12*100/E10</f>
        <v>19.785375592712754</v>
      </c>
      <c r="G12" s="277">
        <v>2097</v>
      </c>
      <c r="H12" s="412">
        <f t="shared" ref="H12:H17" si="1">G12*100/$G$10</f>
        <v>30.75230972283326</v>
      </c>
      <c r="I12" s="278">
        <v>810</v>
      </c>
      <c r="J12" s="464">
        <f t="shared" ref="J12:J17" si="2">I12*100/$I$10</f>
        <v>32.556270096463024</v>
      </c>
      <c r="K12" s="277">
        <v>4534</v>
      </c>
      <c r="L12" s="412">
        <f>K12*100/$K$10</f>
        <v>31.777403980936359</v>
      </c>
      <c r="M12" s="278">
        <v>2013</v>
      </c>
      <c r="N12" s="413">
        <f>M12*100/$M$10</f>
        <v>31.64099339830242</v>
      </c>
      <c r="O12" s="381">
        <v>3914</v>
      </c>
      <c r="P12" s="412">
        <f>O12*100/$O$10</f>
        <v>33.960954446854664</v>
      </c>
      <c r="Q12" s="278">
        <v>1927</v>
      </c>
      <c r="R12" s="464">
        <f>Q12*100/$Q$10</f>
        <v>32.539682539682538</v>
      </c>
      <c r="S12" s="277">
        <v>2194</v>
      </c>
      <c r="T12" s="412">
        <f>S12*100/$S$10</f>
        <v>19.505689900426741</v>
      </c>
      <c r="U12" s="278">
        <v>1130</v>
      </c>
      <c r="V12" s="413">
        <f>U12*100/$U$10</f>
        <v>20.149786019971469</v>
      </c>
      <c r="W12" s="381">
        <v>2031</v>
      </c>
      <c r="X12" s="412">
        <f>W12*100/$W$10</f>
        <v>17.263068423289418</v>
      </c>
      <c r="Y12" s="278">
        <v>1158</v>
      </c>
      <c r="Z12" s="464">
        <f>Y12*100/$Y$10</f>
        <v>18.418959758231271</v>
      </c>
      <c r="AA12" s="277">
        <v>1396</v>
      </c>
      <c r="AB12" s="412">
        <f>AA12*100/$AA$10</f>
        <v>6.2377122430741734</v>
      </c>
      <c r="AC12" s="278">
        <v>890</v>
      </c>
      <c r="AD12" s="413">
        <f>AC12*100/$AC$10</f>
        <v>6.6403044094605681</v>
      </c>
    </row>
    <row r="13" spans="2:30">
      <c r="B13" s="406" t="s">
        <v>49</v>
      </c>
      <c r="C13" s="16">
        <v>23558</v>
      </c>
      <c r="D13" s="126">
        <f>C13*100/C10</f>
        <v>30.200628164861225</v>
      </c>
      <c r="E13" s="17">
        <f t="shared" si="0"/>
        <v>13968</v>
      </c>
      <c r="F13" s="127">
        <f>E13*100/E10</f>
        <v>34.858996755677566</v>
      </c>
      <c r="G13" s="16">
        <v>2212</v>
      </c>
      <c r="H13" s="126">
        <f t="shared" si="1"/>
        <v>32.438774013785014</v>
      </c>
      <c r="I13" s="17">
        <v>829</v>
      </c>
      <c r="J13" s="128">
        <f t="shared" si="2"/>
        <v>33.319935691318328</v>
      </c>
      <c r="K13" s="16">
        <v>4554</v>
      </c>
      <c r="L13" s="126">
        <f t="shared" ref="L13:L17" si="3">K13*100/$K$10</f>
        <v>31.917577796467619</v>
      </c>
      <c r="M13" s="17">
        <v>2217</v>
      </c>
      <c r="N13" s="127">
        <f t="shared" ref="N13:N17" si="4">M13*100/$M$10</f>
        <v>34.847532222571516</v>
      </c>
      <c r="O13" s="40">
        <v>3515</v>
      </c>
      <c r="P13" s="126">
        <f t="shared" ref="P13:P17" si="5">O13*100/$O$10</f>
        <v>30.498915401301517</v>
      </c>
      <c r="Q13" s="17">
        <v>1990</v>
      </c>
      <c r="R13" s="128">
        <f t="shared" ref="R13:R17" si="6">Q13*100/$Q$10</f>
        <v>33.603512326916579</v>
      </c>
      <c r="S13" s="16">
        <v>3734</v>
      </c>
      <c r="T13" s="126">
        <f t="shared" ref="T13:T17" si="7">S13*100/$S$10</f>
        <v>33.197012802275957</v>
      </c>
      <c r="U13" s="17">
        <v>2166</v>
      </c>
      <c r="V13" s="127">
        <f t="shared" ref="V13:V17" si="8">U13*100/$U$10</f>
        <v>38.62339514978602</v>
      </c>
      <c r="W13" s="40">
        <v>3590</v>
      </c>
      <c r="X13" s="126">
        <f t="shared" ref="X13:X17" si="9">W13*100/$W$10</f>
        <v>30.514237144071398</v>
      </c>
      <c r="Y13" s="17">
        <v>2321</v>
      </c>
      <c r="Z13" s="128">
        <f t="shared" ref="Z13:Z17" si="10">Y13*100/$Y$10</f>
        <v>36.917448703674246</v>
      </c>
      <c r="AA13" s="16">
        <v>5953</v>
      </c>
      <c r="AB13" s="126">
        <f t="shared" ref="AB13:AB17" si="11">AA13*100/$AA$10</f>
        <v>26.599642537980341</v>
      </c>
      <c r="AC13" s="17">
        <v>4445</v>
      </c>
      <c r="AD13" s="127">
        <f t="shared" ref="AD13:AD17" si="12">AC13*100/$AC$10</f>
        <v>33.164216966350814</v>
      </c>
    </row>
    <row r="14" spans="2:30" ht="16.5" customHeight="1">
      <c r="B14" s="411" t="s">
        <v>50</v>
      </c>
      <c r="C14" s="277">
        <v>15918</v>
      </c>
      <c r="D14" s="412">
        <f>C14*100/C10</f>
        <v>20.406384206140633</v>
      </c>
      <c r="E14" s="278">
        <f t="shared" si="0"/>
        <v>8998</v>
      </c>
      <c r="F14" s="413">
        <f>E14*100/E10</f>
        <v>22.455702520588968</v>
      </c>
      <c r="G14" s="277">
        <v>1188</v>
      </c>
      <c r="H14" s="412">
        <f t="shared" si="1"/>
        <v>17.421909370875493</v>
      </c>
      <c r="I14" s="278">
        <v>443</v>
      </c>
      <c r="J14" s="464">
        <f t="shared" si="2"/>
        <v>17.805466237942124</v>
      </c>
      <c r="K14" s="277">
        <v>2270</v>
      </c>
      <c r="L14" s="412">
        <f t="shared" si="3"/>
        <v>15.909728062797869</v>
      </c>
      <c r="M14" s="278">
        <v>1021</v>
      </c>
      <c r="N14" s="413">
        <f t="shared" si="4"/>
        <v>16.048412448915435</v>
      </c>
      <c r="O14" s="381">
        <v>1829</v>
      </c>
      <c r="P14" s="412">
        <f t="shared" si="5"/>
        <v>15.869848156182213</v>
      </c>
      <c r="Q14" s="278">
        <v>1023</v>
      </c>
      <c r="R14" s="464">
        <f t="shared" si="6"/>
        <v>17.274569402228977</v>
      </c>
      <c r="S14" s="277">
        <v>2266</v>
      </c>
      <c r="T14" s="412">
        <f t="shared" si="7"/>
        <v>20.145803698435277</v>
      </c>
      <c r="U14" s="278">
        <v>1175</v>
      </c>
      <c r="V14" s="413">
        <f t="shared" si="8"/>
        <v>20.952211126961483</v>
      </c>
      <c r="W14" s="381">
        <v>2550</v>
      </c>
      <c r="X14" s="412">
        <f t="shared" si="9"/>
        <v>21.674458138546537</v>
      </c>
      <c r="Y14" s="278">
        <v>1439</v>
      </c>
      <c r="Z14" s="464">
        <f t="shared" si="10"/>
        <v>22.888500079529187</v>
      </c>
      <c r="AA14" s="277">
        <v>5815</v>
      </c>
      <c r="AB14" s="412">
        <f t="shared" si="11"/>
        <v>25.98302055406613</v>
      </c>
      <c r="AC14" s="278">
        <v>3897</v>
      </c>
      <c r="AD14" s="413">
        <f t="shared" si="12"/>
        <v>29.075580094008803</v>
      </c>
    </row>
    <row r="15" spans="2:30">
      <c r="B15" s="406" t="s">
        <v>51</v>
      </c>
      <c r="C15" s="16">
        <v>13946</v>
      </c>
      <c r="D15" s="126">
        <f>C15*100/C10</f>
        <v>17.878341131978718</v>
      </c>
      <c r="E15" s="17">
        <f t="shared" si="0"/>
        <v>6717</v>
      </c>
      <c r="F15" s="127">
        <f>E15*100/E10</f>
        <v>16.763164462191167</v>
      </c>
      <c r="G15" s="16">
        <v>884</v>
      </c>
      <c r="H15" s="126">
        <f t="shared" si="1"/>
        <v>12.963777680011733</v>
      </c>
      <c r="I15" s="17">
        <v>317</v>
      </c>
      <c r="J15" s="128">
        <f t="shared" si="2"/>
        <v>12.741157556270096</v>
      </c>
      <c r="K15" s="16">
        <v>1910</v>
      </c>
      <c r="L15" s="126">
        <f t="shared" si="3"/>
        <v>13.386599383235211</v>
      </c>
      <c r="M15" s="17">
        <v>841</v>
      </c>
      <c r="N15" s="127">
        <f t="shared" si="4"/>
        <v>13.219113486325055</v>
      </c>
      <c r="O15" s="40">
        <v>1460</v>
      </c>
      <c r="P15" s="126">
        <f t="shared" si="5"/>
        <v>12.668112798264643</v>
      </c>
      <c r="Q15" s="17">
        <v>730</v>
      </c>
      <c r="R15" s="128">
        <f t="shared" si="6"/>
        <v>12.326916582235731</v>
      </c>
      <c r="S15" s="16">
        <v>1939</v>
      </c>
      <c r="T15" s="126">
        <f t="shared" si="7"/>
        <v>17.238620199146514</v>
      </c>
      <c r="U15" s="17">
        <v>849</v>
      </c>
      <c r="V15" s="127">
        <f t="shared" si="8"/>
        <v>15.139087018544936</v>
      </c>
      <c r="W15" s="40">
        <v>2196</v>
      </c>
      <c r="X15" s="126">
        <f t="shared" si="9"/>
        <v>18.665533361665958</v>
      </c>
      <c r="Y15" s="17">
        <v>991</v>
      </c>
      <c r="Z15" s="128">
        <f t="shared" si="10"/>
        <v>15.762684905360267</v>
      </c>
      <c r="AA15" s="16">
        <v>5457</v>
      </c>
      <c r="AB15" s="126">
        <f t="shared" si="11"/>
        <v>24.383378016085789</v>
      </c>
      <c r="AC15" s="17">
        <v>2989</v>
      </c>
      <c r="AD15" s="127">
        <f t="shared" si="12"/>
        <v>22.300977393120942</v>
      </c>
    </row>
    <row r="16" spans="2:30" ht="15.75" customHeight="1">
      <c r="B16" s="411" t="s">
        <v>52</v>
      </c>
      <c r="C16" s="277">
        <v>6129</v>
      </c>
      <c r="D16" s="412">
        <f>C16*100/C10</f>
        <v>7.8571886417537335</v>
      </c>
      <c r="E16" s="278">
        <f t="shared" si="0"/>
        <v>2240</v>
      </c>
      <c r="F16" s="413">
        <f>E16*100/E10</f>
        <v>5.59021712003993</v>
      </c>
      <c r="G16" s="277">
        <v>339</v>
      </c>
      <c r="H16" s="412">
        <f t="shared" si="1"/>
        <v>4.9714034315882092</v>
      </c>
      <c r="I16" s="278">
        <v>81</v>
      </c>
      <c r="J16" s="464">
        <f t="shared" si="2"/>
        <v>3.2556270096463025</v>
      </c>
      <c r="K16" s="277">
        <v>756</v>
      </c>
      <c r="L16" s="412">
        <f t="shared" si="3"/>
        <v>5.2985702270815809</v>
      </c>
      <c r="M16" s="278">
        <v>240</v>
      </c>
      <c r="N16" s="413">
        <f t="shared" si="4"/>
        <v>3.7723986167871737</v>
      </c>
      <c r="O16" s="381">
        <v>601</v>
      </c>
      <c r="P16" s="412">
        <f t="shared" si="5"/>
        <v>5.214750542299349</v>
      </c>
      <c r="Q16" s="278">
        <v>239</v>
      </c>
      <c r="R16" s="464">
        <f t="shared" si="6"/>
        <v>4.0357987166497802</v>
      </c>
      <c r="S16" s="277">
        <v>822</v>
      </c>
      <c r="T16" s="412">
        <f t="shared" si="7"/>
        <v>7.3079658605974398</v>
      </c>
      <c r="U16" s="278">
        <v>261</v>
      </c>
      <c r="V16" s="413">
        <f t="shared" si="8"/>
        <v>4.6540656205420827</v>
      </c>
      <c r="W16" s="381">
        <v>1019</v>
      </c>
      <c r="X16" s="412">
        <f t="shared" si="9"/>
        <v>8.6612834679133019</v>
      </c>
      <c r="Y16" s="278">
        <v>346</v>
      </c>
      <c r="Z16" s="464">
        <f t="shared" si="10"/>
        <v>5.5034197550501034</v>
      </c>
      <c r="AA16" s="277">
        <v>2592</v>
      </c>
      <c r="AB16" s="412">
        <f t="shared" si="11"/>
        <v>11.58176943699732</v>
      </c>
      <c r="AC16" s="278">
        <v>1073</v>
      </c>
      <c r="AD16" s="413">
        <f t="shared" si="12"/>
        <v>8.0056703723047082</v>
      </c>
    </row>
    <row r="17" spans="2:30" ht="17.25" customHeight="1" thickBot="1">
      <c r="B17" s="407" t="s">
        <v>53</v>
      </c>
      <c r="C17" s="24">
        <v>2388</v>
      </c>
      <c r="D17" s="129">
        <f>C17*100/C10</f>
        <v>3.0613422216524584</v>
      </c>
      <c r="E17" s="25">
        <f t="shared" si="0"/>
        <v>219</v>
      </c>
      <c r="F17" s="130">
        <f>E17*100/E10</f>
        <v>0.54654354878961819</v>
      </c>
      <c r="G17" s="24">
        <v>99</v>
      </c>
      <c r="H17" s="129">
        <f t="shared" si="1"/>
        <v>1.4518257809062913</v>
      </c>
      <c r="I17" s="25">
        <v>8</v>
      </c>
      <c r="J17" s="131">
        <f t="shared" si="2"/>
        <v>0.32154340836012862</v>
      </c>
      <c r="K17" s="24">
        <v>244</v>
      </c>
      <c r="L17" s="129">
        <f t="shared" si="3"/>
        <v>1.7101205494813569</v>
      </c>
      <c r="M17" s="25">
        <v>30</v>
      </c>
      <c r="N17" s="130">
        <f t="shared" si="4"/>
        <v>0.47154982709839671</v>
      </c>
      <c r="O17" s="69">
        <v>206</v>
      </c>
      <c r="P17" s="129">
        <f t="shared" si="5"/>
        <v>1.7874186550976139</v>
      </c>
      <c r="Q17" s="25">
        <v>13</v>
      </c>
      <c r="R17" s="131">
        <f t="shared" si="6"/>
        <v>0.21952043228638973</v>
      </c>
      <c r="S17" s="24">
        <v>293</v>
      </c>
      <c r="T17" s="129">
        <f t="shared" si="7"/>
        <v>2.6049075391180656</v>
      </c>
      <c r="U17" s="25">
        <v>27</v>
      </c>
      <c r="V17" s="130">
        <f t="shared" si="8"/>
        <v>0.48145506419400858</v>
      </c>
      <c r="W17" s="69">
        <v>379</v>
      </c>
      <c r="X17" s="129">
        <f t="shared" si="9"/>
        <v>3.2214194645133873</v>
      </c>
      <c r="Y17" s="25">
        <v>32</v>
      </c>
      <c r="Z17" s="131">
        <f t="shared" si="10"/>
        <v>0.50898679815492287</v>
      </c>
      <c r="AA17" s="24">
        <v>1167</v>
      </c>
      <c r="AB17" s="129">
        <f t="shared" si="11"/>
        <v>5.2144772117962468</v>
      </c>
      <c r="AC17" s="25">
        <v>109</v>
      </c>
      <c r="AD17" s="130">
        <f t="shared" si="12"/>
        <v>0.81325076475415947</v>
      </c>
    </row>
    <row r="18" spans="2:30"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</row>
    <row r="19" spans="2:30" ht="14.25" customHeight="1">
      <c r="B19" s="191" t="s">
        <v>345</v>
      </c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</row>
    <row r="20" spans="2:30" ht="14.25" customHeight="1">
      <c r="B20" s="100" t="s">
        <v>167</v>
      </c>
    </row>
    <row r="21" spans="2:30" ht="14.25" customHeight="1" thickBot="1">
      <c r="B21" s="100"/>
    </row>
    <row r="22" spans="2:30" ht="15" customHeight="1" thickBot="1">
      <c r="B22" s="661" t="s">
        <v>214</v>
      </c>
      <c r="C22" s="703" t="s">
        <v>155</v>
      </c>
      <c r="D22" s="704"/>
      <c r="E22" s="704"/>
      <c r="F22" s="705"/>
      <c r="G22" s="727" t="s">
        <v>228</v>
      </c>
      <c r="H22" s="725"/>
      <c r="I22" s="725"/>
      <c r="J22" s="725"/>
      <c r="K22" s="725"/>
      <c r="L22" s="725"/>
      <c r="M22" s="725"/>
      <c r="N22" s="725"/>
      <c r="O22" s="725"/>
      <c r="P22" s="725"/>
      <c r="Q22" s="725"/>
      <c r="R22" s="725"/>
      <c r="S22" s="725"/>
      <c r="T22" s="725"/>
      <c r="U22" s="725"/>
      <c r="V22" s="725"/>
      <c r="W22" s="725"/>
      <c r="X22" s="725"/>
      <c r="Y22" s="725"/>
      <c r="Z22" s="725"/>
      <c r="AA22" s="725"/>
      <c r="AB22" s="725"/>
      <c r="AC22" s="725"/>
      <c r="AD22" s="726"/>
    </row>
    <row r="23" spans="2:30" ht="15.75" customHeight="1">
      <c r="B23" s="702"/>
      <c r="C23" s="706"/>
      <c r="D23" s="707"/>
      <c r="E23" s="707"/>
      <c r="F23" s="708"/>
      <c r="G23" s="713" t="s">
        <v>69</v>
      </c>
      <c r="H23" s="714"/>
      <c r="I23" s="714"/>
      <c r="J23" s="714"/>
      <c r="K23" s="715" t="s">
        <v>59</v>
      </c>
      <c r="L23" s="716"/>
      <c r="M23" s="716"/>
      <c r="N23" s="717"/>
      <c r="O23" s="716" t="s">
        <v>65</v>
      </c>
      <c r="P23" s="716"/>
      <c r="Q23" s="716"/>
      <c r="R23" s="716"/>
      <c r="S23" s="715" t="s">
        <v>66</v>
      </c>
      <c r="T23" s="716"/>
      <c r="U23" s="716"/>
      <c r="V23" s="717"/>
      <c r="W23" s="716" t="s">
        <v>67</v>
      </c>
      <c r="X23" s="716"/>
      <c r="Y23" s="716"/>
      <c r="Z23" s="716"/>
      <c r="AA23" s="715" t="s">
        <v>68</v>
      </c>
      <c r="AB23" s="716"/>
      <c r="AC23" s="716"/>
      <c r="AD23" s="717"/>
    </row>
    <row r="24" spans="2:30" ht="15.75" customHeight="1">
      <c r="B24" s="702"/>
      <c r="C24" s="697" t="s">
        <v>2</v>
      </c>
      <c r="D24" s="698"/>
      <c r="E24" s="695" t="s">
        <v>147</v>
      </c>
      <c r="F24" s="696"/>
      <c r="G24" s="697" t="s">
        <v>2</v>
      </c>
      <c r="H24" s="698"/>
      <c r="I24" s="695" t="s">
        <v>147</v>
      </c>
      <c r="J24" s="696"/>
      <c r="K24" s="697" t="s">
        <v>2</v>
      </c>
      <c r="L24" s="698"/>
      <c r="M24" s="695" t="s">
        <v>147</v>
      </c>
      <c r="N24" s="696"/>
      <c r="O24" s="699" t="s">
        <v>2</v>
      </c>
      <c r="P24" s="698"/>
      <c r="Q24" s="695" t="s">
        <v>147</v>
      </c>
      <c r="R24" s="696"/>
      <c r="S24" s="697" t="s">
        <v>2</v>
      </c>
      <c r="T24" s="698"/>
      <c r="U24" s="695" t="s">
        <v>147</v>
      </c>
      <c r="V24" s="696"/>
      <c r="W24" s="699" t="s">
        <v>2</v>
      </c>
      <c r="X24" s="698"/>
      <c r="Y24" s="695" t="s">
        <v>147</v>
      </c>
      <c r="Z24" s="696"/>
      <c r="AA24" s="697" t="s">
        <v>2</v>
      </c>
      <c r="AB24" s="698"/>
      <c r="AC24" s="695" t="s">
        <v>147</v>
      </c>
      <c r="AD24" s="696"/>
    </row>
    <row r="25" spans="2:30" ht="15.75" customHeight="1" thickBot="1">
      <c r="B25" s="675"/>
      <c r="C25" s="435" t="s">
        <v>118</v>
      </c>
      <c r="D25" s="253" t="s">
        <v>0</v>
      </c>
      <c r="E25" s="436" t="s">
        <v>158</v>
      </c>
      <c r="F25" s="419" t="s">
        <v>0</v>
      </c>
      <c r="G25" s="435" t="s">
        <v>118</v>
      </c>
      <c r="H25" s="253" t="s">
        <v>0</v>
      </c>
      <c r="I25" s="436" t="s">
        <v>158</v>
      </c>
      <c r="J25" s="419" t="s">
        <v>0</v>
      </c>
      <c r="K25" s="435" t="s">
        <v>118</v>
      </c>
      <c r="L25" s="253" t="s">
        <v>0</v>
      </c>
      <c r="M25" s="436" t="s">
        <v>158</v>
      </c>
      <c r="N25" s="419" t="s">
        <v>0</v>
      </c>
      <c r="O25" s="435" t="s">
        <v>118</v>
      </c>
      <c r="P25" s="253" t="s">
        <v>0</v>
      </c>
      <c r="Q25" s="436" t="s">
        <v>158</v>
      </c>
      <c r="R25" s="419" t="s">
        <v>0</v>
      </c>
      <c r="S25" s="435" t="s">
        <v>118</v>
      </c>
      <c r="T25" s="253" t="s">
        <v>0</v>
      </c>
      <c r="U25" s="436" t="s">
        <v>158</v>
      </c>
      <c r="V25" s="419" t="s">
        <v>0</v>
      </c>
      <c r="W25" s="435" t="s">
        <v>118</v>
      </c>
      <c r="X25" s="253" t="s">
        <v>0</v>
      </c>
      <c r="Y25" s="436" t="s">
        <v>158</v>
      </c>
      <c r="Z25" s="419" t="s">
        <v>0</v>
      </c>
      <c r="AA25" s="435" t="s">
        <v>118</v>
      </c>
      <c r="AB25" s="253" t="s">
        <v>0</v>
      </c>
      <c r="AC25" s="436" t="s">
        <v>158</v>
      </c>
      <c r="AD25" s="419" t="s">
        <v>0</v>
      </c>
    </row>
    <row r="26" spans="2:30" ht="15.75" thickBot="1">
      <c r="B26" s="426" t="s">
        <v>2</v>
      </c>
      <c r="C26" s="392">
        <f>G26+K26+O26+S26+W26+AA26</f>
        <v>78005</v>
      </c>
      <c r="D26" s="427">
        <f>C26*100/C26</f>
        <v>100</v>
      </c>
      <c r="E26" s="428">
        <f>I26+M26+Q26+U26+Y26+AC26</f>
        <v>40070</v>
      </c>
      <c r="F26" s="429">
        <f>E26*100/E26</f>
        <v>100</v>
      </c>
      <c r="G26" s="392">
        <f>SUM(G28:G32)</f>
        <v>6819</v>
      </c>
      <c r="H26" s="427">
        <v>100</v>
      </c>
      <c r="I26" s="428">
        <f>SUM(I28:I32)</f>
        <v>2488</v>
      </c>
      <c r="J26" s="462">
        <v>100</v>
      </c>
      <c r="K26" s="392">
        <f>SUM(K28:K32)</f>
        <v>14268</v>
      </c>
      <c r="L26" s="427">
        <v>100</v>
      </c>
      <c r="M26" s="428">
        <f>SUM(M28:M32)</f>
        <v>6362</v>
      </c>
      <c r="N26" s="429">
        <v>100</v>
      </c>
      <c r="O26" s="390">
        <f>SUM(O28:O32)</f>
        <v>11525</v>
      </c>
      <c r="P26" s="427">
        <v>100</v>
      </c>
      <c r="Q26" s="428">
        <f>SUM(Q28:Q32)</f>
        <v>5922</v>
      </c>
      <c r="R26" s="462">
        <v>100</v>
      </c>
      <c r="S26" s="392">
        <f>SUM(S28:S32)</f>
        <v>11248</v>
      </c>
      <c r="T26" s="427">
        <v>100</v>
      </c>
      <c r="U26" s="428">
        <f>SUM(U28:U32)</f>
        <v>5608</v>
      </c>
      <c r="V26" s="429">
        <v>100</v>
      </c>
      <c r="W26" s="390">
        <f>SUM(W28:W32)</f>
        <v>11765</v>
      </c>
      <c r="X26" s="427">
        <v>100</v>
      </c>
      <c r="Y26" s="428">
        <f>SUM(Y28:Y32)</f>
        <v>6287</v>
      </c>
      <c r="Z26" s="462">
        <v>100</v>
      </c>
      <c r="AA26" s="392">
        <f>SUM(AA28:AA32)</f>
        <v>22380</v>
      </c>
      <c r="AB26" s="427">
        <v>100</v>
      </c>
      <c r="AC26" s="428">
        <f>SUM(AC28:AC32)</f>
        <v>13403</v>
      </c>
      <c r="AD26" s="429">
        <v>100</v>
      </c>
    </row>
    <row r="27" spans="2:30" ht="17.25" customHeight="1">
      <c r="B27" s="687" t="s">
        <v>204</v>
      </c>
      <c r="C27" s="688"/>
      <c r="D27" s="688"/>
      <c r="E27" s="688"/>
      <c r="F27" s="688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8"/>
      <c r="R27" s="688"/>
      <c r="S27" s="688"/>
      <c r="T27" s="688"/>
      <c r="U27" s="688"/>
      <c r="V27" s="688"/>
      <c r="W27" s="688"/>
      <c r="X27" s="688"/>
      <c r="Y27" s="688"/>
      <c r="Z27" s="688"/>
      <c r="AA27" s="688"/>
      <c r="AB27" s="688"/>
      <c r="AC27" s="688"/>
      <c r="AD27" s="689"/>
    </row>
    <row r="28" spans="2:30" ht="16.5" customHeight="1">
      <c r="B28" s="411" t="s">
        <v>54</v>
      </c>
      <c r="C28" s="277">
        <v>8853</v>
      </c>
      <c r="D28" s="412">
        <f>C28*100/C26</f>
        <v>11.349272482533172</v>
      </c>
      <c r="E28" s="278">
        <v>6581</v>
      </c>
      <c r="F28" s="413">
        <f>E28*100/E26</f>
        <v>16.423758422760169</v>
      </c>
      <c r="G28" s="277">
        <v>907</v>
      </c>
      <c r="H28" s="412">
        <f>G28*100/$G$26</f>
        <v>13.301070538202083</v>
      </c>
      <c r="I28" s="278">
        <v>565</v>
      </c>
      <c r="J28" s="464">
        <f>I28*100/$I$26</f>
        <v>22.709003215434084</v>
      </c>
      <c r="K28" s="277">
        <v>2188</v>
      </c>
      <c r="L28" s="412">
        <f>K28*100/$K$26</f>
        <v>15.335015419119708</v>
      </c>
      <c r="M28" s="278">
        <v>1492</v>
      </c>
      <c r="N28" s="413">
        <f>M28*100/$M$26</f>
        <v>23.451744734360265</v>
      </c>
      <c r="O28" s="381">
        <v>1656</v>
      </c>
      <c r="P28" s="412">
        <f>O28*100/$O$26</f>
        <v>14.368763557483732</v>
      </c>
      <c r="Q28" s="278">
        <v>1282</v>
      </c>
      <c r="R28" s="464">
        <f>Q28*100/$Q$26</f>
        <v>21.648091860857818</v>
      </c>
      <c r="S28" s="277">
        <v>1308</v>
      </c>
      <c r="T28" s="412">
        <f>S28*100/$S$26</f>
        <v>11.628733997155051</v>
      </c>
      <c r="U28" s="278">
        <v>1001</v>
      </c>
      <c r="V28" s="413">
        <f>U28*100/$U$26</f>
        <v>17.84950071326676</v>
      </c>
      <c r="W28" s="381">
        <v>1233</v>
      </c>
      <c r="X28" s="412">
        <f>W28*100/$W$26</f>
        <v>10.48023799405015</v>
      </c>
      <c r="Y28" s="278">
        <v>953</v>
      </c>
      <c r="Z28" s="464">
        <f>Y28*100/$Y$26</f>
        <v>15.158263082551297</v>
      </c>
      <c r="AA28" s="277">
        <v>1561</v>
      </c>
      <c r="AB28" s="412">
        <f>AA28*100/$AA$26</f>
        <v>6.9749776586237715</v>
      </c>
      <c r="AC28" s="278">
        <v>1288</v>
      </c>
      <c r="AD28" s="413">
        <f>AC28*100/$AC$26</f>
        <v>9.6097888532418114</v>
      </c>
    </row>
    <row r="29" spans="2:30" s="101" customFormat="1" ht="30">
      <c r="B29" s="406" t="s">
        <v>5</v>
      </c>
      <c r="C29" s="16">
        <v>19810</v>
      </c>
      <c r="D29" s="192">
        <f>C29*100/C26</f>
        <v>25.39580796102814</v>
      </c>
      <c r="E29" s="17">
        <v>11887</v>
      </c>
      <c r="F29" s="193">
        <f>E29*100/E26</f>
        <v>29.665585225854755</v>
      </c>
      <c r="G29" s="16">
        <v>1908</v>
      </c>
      <c r="H29" s="192">
        <f t="shared" ref="H29:H32" si="13">G29*100/$G$26</f>
        <v>27.980642322921248</v>
      </c>
      <c r="I29" s="17">
        <v>771</v>
      </c>
      <c r="J29" s="194">
        <f t="shared" ref="J29:J32" si="14">I29*100/$I$26</f>
        <v>30.988745980707396</v>
      </c>
      <c r="K29" s="16">
        <v>3833</v>
      </c>
      <c r="L29" s="192">
        <f t="shared" ref="L29:L32" si="15">K29*100/$K$26</f>
        <v>26.864311746565743</v>
      </c>
      <c r="M29" s="17">
        <v>1848</v>
      </c>
      <c r="N29" s="193">
        <f t="shared" ref="N29:N32" si="16">M29*100/$M$26</f>
        <v>29.047469349261238</v>
      </c>
      <c r="O29" s="40">
        <v>3424</v>
      </c>
      <c r="P29" s="192">
        <f t="shared" ref="P29:P32" si="17">O29*100/$O$26</f>
        <v>29.709327548806943</v>
      </c>
      <c r="Q29" s="17">
        <v>1922</v>
      </c>
      <c r="R29" s="194">
        <f t="shared" ref="R29:R32" si="18">Q29*100/$Q$26</f>
        <v>32.455251604187772</v>
      </c>
      <c r="S29" s="16">
        <v>2989</v>
      </c>
      <c r="T29" s="192">
        <f t="shared" ref="T29:T32" si="19">S29*100/$S$26</f>
        <v>26.573613086770983</v>
      </c>
      <c r="U29" s="17">
        <v>1823</v>
      </c>
      <c r="V29" s="193">
        <f t="shared" ref="V29:V32" si="20">U29*100/$U$26</f>
        <v>32.507132667617689</v>
      </c>
      <c r="W29" s="40">
        <v>2894</v>
      </c>
      <c r="X29" s="192">
        <f t="shared" ref="X29:X32" si="21">W29*100/$W$26</f>
        <v>24.598385040373991</v>
      </c>
      <c r="Y29" s="17">
        <v>1876</v>
      </c>
      <c r="Z29" s="194">
        <f t="shared" ref="Z29:Z32" si="22">Y29*100/$Y$26</f>
        <v>29.839351041832352</v>
      </c>
      <c r="AA29" s="16">
        <v>4762</v>
      </c>
      <c r="AB29" s="192">
        <f t="shared" ref="AB29:AB32" si="23">AA29*100/$AA$26</f>
        <v>21.277926720285969</v>
      </c>
      <c r="AC29" s="17">
        <v>3647</v>
      </c>
      <c r="AD29" s="193">
        <f t="shared" ref="AD29:AD32" si="24">AC29*100/$AC$26</f>
        <v>27.21032604640752</v>
      </c>
    </row>
    <row r="30" spans="2:30" ht="16.5" customHeight="1">
      <c r="B30" s="411" t="s">
        <v>127</v>
      </c>
      <c r="C30" s="277">
        <v>7204</v>
      </c>
      <c r="D30" s="412">
        <f>C30*100/C26</f>
        <v>9.2353054291391583</v>
      </c>
      <c r="E30" s="278">
        <v>4856</v>
      </c>
      <c r="F30" s="413">
        <f>E30*100/E26</f>
        <v>12.118792113800849</v>
      </c>
      <c r="G30" s="277">
        <v>706</v>
      </c>
      <c r="H30" s="412">
        <f t="shared" si="13"/>
        <v>10.353424255755977</v>
      </c>
      <c r="I30" s="278">
        <v>377</v>
      </c>
      <c r="J30" s="464">
        <f t="shared" si="14"/>
        <v>15.152733118971062</v>
      </c>
      <c r="K30" s="277">
        <v>1564</v>
      </c>
      <c r="L30" s="412">
        <f t="shared" si="15"/>
        <v>10.961592374544436</v>
      </c>
      <c r="M30" s="278">
        <v>891</v>
      </c>
      <c r="N30" s="413">
        <f t="shared" si="16"/>
        <v>14.005029864822383</v>
      </c>
      <c r="O30" s="381">
        <v>1256</v>
      </c>
      <c r="P30" s="412">
        <f t="shared" si="17"/>
        <v>10.898047722342733</v>
      </c>
      <c r="Q30" s="278">
        <v>821</v>
      </c>
      <c r="R30" s="464">
        <f t="shared" si="18"/>
        <v>13.863559608240459</v>
      </c>
      <c r="S30" s="277">
        <v>1088</v>
      </c>
      <c r="T30" s="412">
        <f t="shared" si="19"/>
        <v>9.6728307254623047</v>
      </c>
      <c r="U30" s="278">
        <v>745</v>
      </c>
      <c r="V30" s="413">
        <f t="shared" si="20"/>
        <v>13.284593437945791</v>
      </c>
      <c r="W30" s="381">
        <v>1099</v>
      </c>
      <c r="X30" s="412">
        <f t="shared" si="21"/>
        <v>9.3412664683382918</v>
      </c>
      <c r="Y30" s="278">
        <v>808</v>
      </c>
      <c r="Z30" s="464">
        <f t="shared" si="22"/>
        <v>12.851916653411802</v>
      </c>
      <c r="AA30" s="277">
        <v>1491</v>
      </c>
      <c r="AB30" s="412">
        <f t="shared" si="23"/>
        <v>6.6621983914209117</v>
      </c>
      <c r="AC30" s="278">
        <v>1214</v>
      </c>
      <c r="AD30" s="413">
        <f t="shared" si="24"/>
        <v>9.0576736551518309</v>
      </c>
    </row>
    <row r="31" spans="2:30">
      <c r="B31" s="406" t="s">
        <v>55</v>
      </c>
      <c r="C31" s="16">
        <v>25487</v>
      </c>
      <c r="D31" s="126">
        <f>C31*100/C26</f>
        <v>32.673546567527723</v>
      </c>
      <c r="E31" s="17">
        <v>10672</v>
      </c>
      <c r="F31" s="127">
        <f>E31*100/E26</f>
        <v>26.633391564761666</v>
      </c>
      <c r="G31" s="16">
        <v>2176</v>
      </c>
      <c r="H31" s="126">
        <f t="shared" si="13"/>
        <v>31.910837366182726</v>
      </c>
      <c r="I31" s="17">
        <v>535</v>
      </c>
      <c r="J31" s="128">
        <f t="shared" si="14"/>
        <v>21.5032154340836</v>
      </c>
      <c r="K31" s="16">
        <v>4286</v>
      </c>
      <c r="L31" s="126">
        <f t="shared" si="15"/>
        <v>30.039248668348751</v>
      </c>
      <c r="M31" s="17">
        <v>1430</v>
      </c>
      <c r="N31" s="127">
        <f t="shared" si="16"/>
        <v>22.477208425023576</v>
      </c>
      <c r="O31" s="40">
        <v>3423</v>
      </c>
      <c r="P31" s="126">
        <f t="shared" si="17"/>
        <v>29.700650759219091</v>
      </c>
      <c r="Q31" s="17">
        <v>1298</v>
      </c>
      <c r="R31" s="128">
        <f t="shared" si="18"/>
        <v>21.918270854441069</v>
      </c>
      <c r="S31" s="16">
        <v>3542</v>
      </c>
      <c r="T31" s="126">
        <f t="shared" si="19"/>
        <v>31.4900426742532</v>
      </c>
      <c r="U31" s="17">
        <v>1293</v>
      </c>
      <c r="V31" s="127">
        <f t="shared" si="20"/>
        <v>23.056348074179745</v>
      </c>
      <c r="W31" s="40">
        <v>3855</v>
      </c>
      <c r="X31" s="126">
        <f t="shared" si="21"/>
        <v>32.766680832979176</v>
      </c>
      <c r="Y31" s="17">
        <v>1690</v>
      </c>
      <c r="Z31" s="128">
        <f t="shared" si="22"/>
        <v>26.880865277556865</v>
      </c>
      <c r="AA31" s="16">
        <v>8205</v>
      </c>
      <c r="AB31" s="126">
        <f t="shared" si="23"/>
        <v>36.662198391420908</v>
      </c>
      <c r="AC31" s="17">
        <v>4426</v>
      </c>
      <c r="AD31" s="127">
        <f t="shared" si="24"/>
        <v>33.022457658733117</v>
      </c>
    </row>
    <row r="32" spans="2:30" ht="15.75" customHeight="1" thickBot="1">
      <c r="B32" s="442" t="s">
        <v>56</v>
      </c>
      <c r="C32" s="317">
        <v>16651</v>
      </c>
      <c r="D32" s="465">
        <f>C32*100/C26</f>
        <v>21.346067559771811</v>
      </c>
      <c r="E32" s="439">
        <v>6074</v>
      </c>
      <c r="F32" s="466">
        <f>E32*100/E26</f>
        <v>15.15847267282256</v>
      </c>
      <c r="G32" s="317">
        <v>1122</v>
      </c>
      <c r="H32" s="465">
        <f t="shared" si="13"/>
        <v>16.454025516937968</v>
      </c>
      <c r="I32" s="439">
        <v>240</v>
      </c>
      <c r="J32" s="467">
        <f t="shared" si="14"/>
        <v>9.6463022508038581</v>
      </c>
      <c r="K32" s="317">
        <v>2397</v>
      </c>
      <c r="L32" s="465">
        <f t="shared" si="15"/>
        <v>16.799831791421362</v>
      </c>
      <c r="M32" s="439">
        <v>701</v>
      </c>
      <c r="N32" s="466">
        <f t="shared" si="16"/>
        <v>11.018547626532538</v>
      </c>
      <c r="O32" s="402">
        <v>1766</v>
      </c>
      <c r="P32" s="465">
        <f t="shared" si="17"/>
        <v>15.323210412147505</v>
      </c>
      <c r="Q32" s="439">
        <v>599</v>
      </c>
      <c r="R32" s="467">
        <f t="shared" si="18"/>
        <v>10.11482607227288</v>
      </c>
      <c r="S32" s="317">
        <v>2321</v>
      </c>
      <c r="T32" s="465">
        <f t="shared" si="19"/>
        <v>20.634779516358464</v>
      </c>
      <c r="U32" s="439">
        <v>746</v>
      </c>
      <c r="V32" s="466">
        <f t="shared" si="20"/>
        <v>13.302425106990015</v>
      </c>
      <c r="W32" s="402">
        <v>2684</v>
      </c>
      <c r="X32" s="465">
        <f t="shared" si="21"/>
        <v>22.813429664258393</v>
      </c>
      <c r="Y32" s="439">
        <v>960</v>
      </c>
      <c r="Z32" s="467">
        <f t="shared" si="22"/>
        <v>15.269603944647686</v>
      </c>
      <c r="AA32" s="317">
        <v>6361</v>
      </c>
      <c r="AB32" s="465">
        <f t="shared" si="23"/>
        <v>28.422698838248436</v>
      </c>
      <c r="AC32" s="439">
        <v>2828</v>
      </c>
      <c r="AD32" s="466">
        <f t="shared" si="24"/>
        <v>21.099753786465715</v>
      </c>
    </row>
    <row r="33" spans="2:30" ht="15.75" customHeight="1">
      <c r="B33" s="132"/>
      <c r="C33" s="77"/>
      <c r="D33" s="133"/>
      <c r="E33" s="77"/>
      <c r="F33" s="133"/>
      <c r="G33" s="77"/>
      <c r="H33" s="133"/>
      <c r="I33" s="77"/>
      <c r="J33" s="133"/>
      <c r="K33" s="77"/>
      <c r="L33" s="133"/>
      <c r="M33" s="77"/>
      <c r="N33" s="133"/>
      <c r="O33" s="77"/>
      <c r="P33" s="133"/>
      <c r="Q33" s="77"/>
      <c r="R33" s="133"/>
      <c r="S33" s="77"/>
      <c r="T33" s="133"/>
      <c r="U33" s="77"/>
      <c r="V33" s="133"/>
      <c r="W33" s="77"/>
      <c r="X33" s="133"/>
      <c r="Y33" s="77"/>
      <c r="Z33" s="133"/>
      <c r="AA33" s="77"/>
      <c r="AB33" s="133"/>
      <c r="AC33" s="77"/>
      <c r="AD33" s="133"/>
    </row>
    <row r="34" spans="2:30" ht="14.25" customHeight="1">
      <c r="B34" s="191" t="s">
        <v>346</v>
      </c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</row>
    <row r="35" spans="2:30" ht="14.25" customHeight="1">
      <c r="B35" s="100" t="s">
        <v>167</v>
      </c>
    </row>
    <row r="36" spans="2:30" ht="14.25" customHeight="1" thickBot="1">
      <c r="B36" s="100"/>
    </row>
    <row r="37" spans="2:30" ht="15" customHeight="1" thickBot="1">
      <c r="B37" s="661" t="s">
        <v>214</v>
      </c>
      <c r="C37" s="703" t="s">
        <v>155</v>
      </c>
      <c r="D37" s="704"/>
      <c r="E37" s="704"/>
      <c r="F37" s="705"/>
      <c r="G37" s="724" t="s">
        <v>228</v>
      </c>
      <c r="H37" s="725"/>
      <c r="I37" s="725"/>
      <c r="J37" s="725"/>
      <c r="K37" s="725"/>
      <c r="L37" s="725"/>
      <c r="M37" s="725"/>
      <c r="N37" s="725"/>
      <c r="O37" s="725"/>
      <c r="P37" s="725"/>
      <c r="Q37" s="725"/>
      <c r="R37" s="725"/>
      <c r="S37" s="725"/>
      <c r="T37" s="725"/>
      <c r="U37" s="725"/>
      <c r="V37" s="725"/>
      <c r="W37" s="725"/>
      <c r="X37" s="725"/>
      <c r="Y37" s="725"/>
      <c r="Z37" s="725"/>
      <c r="AA37" s="725"/>
      <c r="AB37" s="725"/>
      <c r="AC37" s="725"/>
      <c r="AD37" s="726"/>
    </row>
    <row r="38" spans="2:30" ht="15.75" customHeight="1">
      <c r="B38" s="702"/>
      <c r="C38" s="706"/>
      <c r="D38" s="707"/>
      <c r="E38" s="707"/>
      <c r="F38" s="708"/>
      <c r="G38" s="713" t="s">
        <v>69</v>
      </c>
      <c r="H38" s="714"/>
      <c r="I38" s="714"/>
      <c r="J38" s="714"/>
      <c r="K38" s="715" t="s">
        <v>59</v>
      </c>
      <c r="L38" s="716"/>
      <c r="M38" s="716"/>
      <c r="N38" s="717"/>
      <c r="O38" s="716" t="s">
        <v>65</v>
      </c>
      <c r="P38" s="716"/>
      <c r="Q38" s="716"/>
      <c r="R38" s="716"/>
      <c r="S38" s="715" t="s">
        <v>66</v>
      </c>
      <c r="T38" s="716"/>
      <c r="U38" s="716"/>
      <c r="V38" s="717"/>
      <c r="W38" s="716" t="s">
        <v>67</v>
      </c>
      <c r="X38" s="716"/>
      <c r="Y38" s="716"/>
      <c r="Z38" s="716"/>
      <c r="AA38" s="715" t="s">
        <v>68</v>
      </c>
      <c r="AB38" s="716"/>
      <c r="AC38" s="716"/>
      <c r="AD38" s="717"/>
    </row>
    <row r="39" spans="2:30" ht="15.75" customHeight="1">
      <c r="B39" s="702"/>
      <c r="C39" s="697" t="s">
        <v>2</v>
      </c>
      <c r="D39" s="698"/>
      <c r="E39" s="695" t="s">
        <v>147</v>
      </c>
      <c r="F39" s="696"/>
      <c r="G39" s="697" t="s">
        <v>2</v>
      </c>
      <c r="H39" s="698"/>
      <c r="I39" s="695" t="s">
        <v>147</v>
      </c>
      <c r="J39" s="696"/>
      <c r="K39" s="697" t="s">
        <v>2</v>
      </c>
      <c r="L39" s="698"/>
      <c r="M39" s="695" t="s">
        <v>147</v>
      </c>
      <c r="N39" s="696"/>
      <c r="O39" s="699" t="s">
        <v>2</v>
      </c>
      <c r="P39" s="698"/>
      <c r="Q39" s="695" t="s">
        <v>147</v>
      </c>
      <c r="R39" s="696"/>
      <c r="S39" s="697" t="s">
        <v>2</v>
      </c>
      <c r="T39" s="698"/>
      <c r="U39" s="695" t="s">
        <v>147</v>
      </c>
      <c r="V39" s="696"/>
      <c r="W39" s="699" t="s">
        <v>2</v>
      </c>
      <c r="X39" s="698"/>
      <c r="Y39" s="695" t="s">
        <v>147</v>
      </c>
      <c r="Z39" s="696"/>
      <c r="AA39" s="697" t="s">
        <v>2</v>
      </c>
      <c r="AB39" s="698"/>
      <c r="AC39" s="695" t="s">
        <v>147</v>
      </c>
      <c r="AD39" s="696"/>
    </row>
    <row r="40" spans="2:30" ht="15.75" customHeight="1" thickBot="1">
      <c r="B40" s="675"/>
      <c r="C40" s="435" t="s">
        <v>118</v>
      </c>
      <c r="D40" s="253" t="s">
        <v>0</v>
      </c>
      <c r="E40" s="436" t="s">
        <v>158</v>
      </c>
      <c r="F40" s="419" t="s">
        <v>0</v>
      </c>
      <c r="G40" s="435" t="s">
        <v>118</v>
      </c>
      <c r="H40" s="253" t="s">
        <v>0</v>
      </c>
      <c r="I40" s="436" t="s">
        <v>158</v>
      </c>
      <c r="J40" s="419" t="s">
        <v>0</v>
      </c>
      <c r="K40" s="435" t="s">
        <v>118</v>
      </c>
      <c r="L40" s="253" t="s">
        <v>0</v>
      </c>
      <c r="M40" s="436" t="s">
        <v>158</v>
      </c>
      <c r="N40" s="419" t="s">
        <v>0</v>
      </c>
      <c r="O40" s="435" t="s">
        <v>118</v>
      </c>
      <c r="P40" s="253" t="s">
        <v>0</v>
      </c>
      <c r="Q40" s="436" t="s">
        <v>158</v>
      </c>
      <c r="R40" s="419" t="s">
        <v>0</v>
      </c>
      <c r="S40" s="435" t="s">
        <v>118</v>
      </c>
      <c r="T40" s="253" t="s">
        <v>0</v>
      </c>
      <c r="U40" s="436" t="s">
        <v>158</v>
      </c>
      <c r="V40" s="419" t="s">
        <v>0</v>
      </c>
      <c r="W40" s="435" t="s">
        <v>118</v>
      </c>
      <c r="X40" s="253" t="s">
        <v>0</v>
      </c>
      <c r="Y40" s="436" t="s">
        <v>158</v>
      </c>
      <c r="Z40" s="419" t="s">
        <v>0</v>
      </c>
      <c r="AA40" s="435" t="s">
        <v>118</v>
      </c>
      <c r="AB40" s="253" t="s">
        <v>0</v>
      </c>
      <c r="AC40" s="436" t="s">
        <v>158</v>
      </c>
      <c r="AD40" s="419" t="s">
        <v>0</v>
      </c>
    </row>
    <row r="41" spans="2:30" ht="15.75" thickBot="1">
      <c r="B41" s="426" t="s">
        <v>2</v>
      </c>
      <c r="C41" s="392">
        <f>G41+K41+O41+S41+W41+AA41</f>
        <v>78005</v>
      </c>
      <c r="D41" s="427">
        <f>C41*100/C41</f>
        <v>100</v>
      </c>
      <c r="E41" s="428">
        <f>I41+M41+Q41+U41+Y41+AC41</f>
        <v>40070</v>
      </c>
      <c r="F41" s="429">
        <f>E41*100/E41</f>
        <v>100</v>
      </c>
      <c r="G41" s="392">
        <f>SUM(G43:G49)</f>
        <v>6819</v>
      </c>
      <c r="H41" s="427">
        <v>100</v>
      </c>
      <c r="I41" s="428">
        <f>SUM(I43:I49)</f>
        <v>2488</v>
      </c>
      <c r="J41" s="462">
        <v>100</v>
      </c>
      <c r="K41" s="392">
        <f>SUM(K43:K49)</f>
        <v>14268</v>
      </c>
      <c r="L41" s="427">
        <v>100</v>
      </c>
      <c r="M41" s="428">
        <f>SUM(M43:M49)</f>
        <v>6362</v>
      </c>
      <c r="N41" s="429">
        <v>100</v>
      </c>
      <c r="O41" s="390">
        <f>SUM(O43:O49)</f>
        <v>11525</v>
      </c>
      <c r="P41" s="427">
        <v>100</v>
      </c>
      <c r="Q41" s="428">
        <f>SUM(Q43:Q49)</f>
        <v>5922</v>
      </c>
      <c r="R41" s="462">
        <v>100</v>
      </c>
      <c r="S41" s="392">
        <f>SUM(S43:S49)</f>
        <v>11248</v>
      </c>
      <c r="T41" s="427">
        <v>100</v>
      </c>
      <c r="U41" s="428">
        <f>SUM(U43:U49)</f>
        <v>5608</v>
      </c>
      <c r="V41" s="429">
        <v>100</v>
      </c>
      <c r="W41" s="390">
        <f>SUM(W43:W49)</f>
        <v>11765</v>
      </c>
      <c r="X41" s="427">
        <v>100</v>
      </c>
      <c r="Y41" s="428">
        <f>SUM(Y43:Y49)</f>
        <v>6287</v>
      </c>
      <c r="Z41" s="462">
        <v>100</v>
      </c>
      <c r="AA41" s="392">
        <f>SUM(AA43:AA49)</f>
        <v>22380</v>
      </c>
      <c r="AB41" s="427">
        <v>100</v>
      </c>
      <c r="AC41" s="428">
        <f>SUM(AC43:AC49)</f>
        <v>13403</v>
      </c>
      <c r="AD41" s="429">
        <v>100</v>
      </c>
    </row>
    <row r="42" spans="2:30" ht="17.25" customHeight="1">
      <c r="B42" s="687" t="s">
        <v>205</v>
      </c>
      <c r="C42" s="688"/>
      <c r="D42" s="688"/>
      <c r="E42" s="688"/>
      <c r="F42" s="688"/>
      <c r="G42" s="688"/>
      <c r="H42" s="688"/>
      <c r="I42" s="688"/>
      <c r="J42" s="688"/>
      <c r="K42" s="688"/>
      <c r="L42" s="688"/>
      <c r="M42" s="688"/>
      <c r="N42" s="688"/>
      <c r="O42" s="688"/>
      <c r="P42" s="688"/>
      <c r="Q42" s="688"/>
      <c r="R42" s="688"/>
      <c r="S42" s="688"/>
      <c r="T42" s="688"/>
      <c r="U42" s="688"/>
      <c r="V42" s="688"/>
      <c r="W42" s="688"/>
      <c r="X42" s="688"/>
      <c r="Y42" s="688"/>
      <c r="Z42" s="688"/>
      <c r="AA42" s="688"/>
      <c r="AB42" s="688"/>
      <c r="AC42" s="688"/>
      <c r="AD42" s="689"/>
    </row>
    <row r="43" spans="2:30" ht="16.5" customHeight="1">
      <c r="B43" s="468" t="s">
        <v>57</v>
      </c>
      <c r="C43" s="277">
        <v>14713</v>
      </c>
      <c r="D43" s="412">
        <f>C43*100/C41</f>
        <v>18.861611435164413</v>
      </c>
      <c r="E43" s="278">
        <v>8400</v>
      </c>
      <c r="F43" s="413">
        <f>E43*100/E41</f>
        <v>20.963314200149739</v>
      </c>
      <c r="G43" s="277">
        <v>1751</v>
      </c>
      <c r="H43" s="412">
        <f>G43*100/$G$41</f>
        <v>25.678251943100161</v>
      </c>
      <c r="I43" s="278">
        <v>785</v>
      </c>
      <c r="J43" s="464">
        <f>I43*100/$I$41</f>
        <v>31.55144694533762</v>
      </c>
      <c r="K43" s="277">
        <v>3254</v>
      </c>
      <c r="L43" s="412">
        <f>K43*100/$K$41</f>
        <v>22.8062797869358</v>
      </c>
      <c r="M43" s="278">
        <v>1622</v>
      </c>
      <c r="N43" s="413">
        <f>M43*100/$M$41</f>
        <v>25.495127318453317</v>
      </c>
      <c r="O43" s="381">
        <v>2349</v>
      </c>
      <c r="P43" s="412">
        <f>O43*100/$O$41</f>
        <v>20.38177874186551</v>
      </c>
      <c r="Q43" s="278">
        <v>1347</v>
      </c>
      <c r="R43" s="464">
        <f>Q43*100/$Q$41</f>
        <v>22.745694022289769</v>
      </c>
      <c r="S43" s="277">
        <v>2089</v>
      </c>
      <c r="T43" s="412">
        <f>S43*100/$S$41</f>
        <v>18.572190611664297</v>
      </c>
      <c r="U43" s="278">
        <v>1213</v>
      </c>
      <c r="V43" s="413">
        <f>U43*100/$U$41</f>
        <v>21.629814550641939</v>
      </c>
      <c r="W43" s="381">
        <v>1999</v>
      </c>
      <c r="X43" s="412">
        <f>W43*100/$W$41</f>
        <v>16.991075223119424</v>
      </c>
      <c r="Y43" s="278">
        <v>1270</v>
      </c>
      <c r="Z43" s="464">
        <f>Y43*100/$Y$41</f>
        <v>20.200413551773501</v>
      </c>
      <c r="AA43" s="277">
        <v>3271</v>
      </c>
      <c r="AB43" s="412">
        <f>AA43*100/$AA$41</f>
        <v>14.615728328865059</v>
      </c>
      <c r="AC43" s="278">
        <v>2163</v>
      </c>
      <c r="AD43" s="413">
        <f>AC43*100/$AC$41</f>
        <v>16.138178019846304</v>
      </c>
    </row>
    <row r="44" spans="2:30">
      <c r="B44" s="463" t="s">
        <v>60</v>
      </c>
      <c r="C44" s="16">
        <v>17770</v>
      </c>
      <c r="D44" s="126">
        <f>C44*100/C41</f>
        <v>22.780590987757193</v>
      </c>
      <c r="E44" s="17">
        <v>9024</v>
      </c>
      <c r="F44" s="127">
        <f>E44*100/E41</f>
        <v>22.52058896930372</v>
      </c>
      <c r="G44" s="16">
        <v>1655</v>
      </c>
      <c r="H44" s="126">
        <f t="shared" ref="H44:H49" si="25">G44*100/$G$41</f>
        <v>24.270420882827395</v>
      </c>
      <c r="I44" s="17">
        <v>539</v>
      </c>
      <c r="J44" s="128">
        <f t="shared" ref="J44:J49" si="26">I44*100/$I$41</f>
        <v>21.663987138263664</v>
      </c>
      <c r="K44" s="16">
        <v>3360</v>
      </c>
      <c r="L44" s="126">
        <f t="shared" ref="L44:L49" si="27">K44*100/$K$41</f>
        <v>23.549201009251473</v>
      </c>
      <c r="M44" s="17">
        <v>1456</v>
      </c>
      <c r="N44" s="127">
        <f t="shared" ref="N44:N49" si="28">M44*100/$M$41</f>
        <v>22.885884941842189</v>
      </c>
      <c r="O44" s="40">
        <v>2633</v>
      </c>
      <c r="P44" s="126">
        <f t="shared" ref="P44:P48" si="29">O44*100/$O$41</f>
        <v>22.845986984815617</v>
      </c>
      <c r="Q44" s="17">
        <v>1319</v>
      </c>
      <c r="R44" s="128">
        <f t="shared" ref="R44:R49" si="30">Q44*100/$Q$41</f>
        <v>22.272880783519081</v>
      </c>
      <c r="S44" s="16">
        <v>2753</v>
      </c>
      <c r="T44" s="126">
        <f t="shared" ref="T44:T49" si="31">S44*100/$S$41</f>
        <v>24.475462304409671</v>
      </c>
      <c r="U44" s="17">
        <v>1399</v>
      </c>
      <c r="V44" s="127">
        <f t="shared" ref="V44:V49" si="32">U44*100/$U$41</f>
        <v>24.946504992867332</v>
      </c>
      <c r="W44" s="40">
        <v>2699</v>
      </c>
      <c r="X44" s="126">
        <f t="shared" ref="X44:X49" si="33">W44*100/$W$41</f>
        <v>22.940926476838079</v>
      </c>
      <c r="Y44" s="17">
        <v>1498</v>
      </c>
      <c r="Z44" s="128">
        <f t="shared" ref="Z44:Z49" si="34">Y44*100/$Y$41</f>
        <v>23.826944488627326</v>
      </c>
      <c r="AA44" s="16">
        <v>4670</v>
      </c>
      <c r="AB44" s="126">
        <f t="shared" ref="AB44:AB49" si="35">AA44*100/$AA$41</f>
        <v>20.866845397676496</v>
      </c>
      <c r="AC44" s="17">
        <v>2813</v>
      </c>
      <c r="AD44" s="127">
        <f t="shared" ref="AD44:AD49" si="36">AC44*100/$AC$41</f>
        <v>20.987838543609641</v>
      </c>
    </row>
    <row r="45" spans="2:30" ht="16.5" customHeight="1">
      <c r="B45" s="468" t="s">
        <v>61</v>
      </c>
      <c r="C45" s="277">
        <v>10547</v>
      </c>
      <c r="D45" s="412">
        <f>C45*100/C41</f>
        <v>13.520928145631689</v>
      </c>
      <c r="E45" s="278">
        <v>5227</v>
      </c>
      <c r="F45" s="413">
        <f>E45*100/E41</f>
        <v>13.044671824307462</v>
      </c>
      <c r="G45" s="277">
        <v>914</v>
      </c>
      <c r="H45" s="412">
        <f t="shared" si="25"/>
        <v>13.403724886346971</v>
      </c>
      <c r="I45" s="278">
        <v>277</v>
      </c>
      <c r="J45" s="464">
        <f t="shared" si="26"/>
        <v>11.133440514469454</v>
      </c>
      <c r="K45" s="277">
        <v>1717</v>
      </c>
      <c r="L45" s="412">
        <f t="shared" si="27"/>
        <v>12.033922063358565</v>
      </c>
      <c r="M45" s="278">
        <v>708</v>
      </c>
      <c r="N45" s="413">
        <f t="shared" si="28"/>
        <v>11.128575919522163</v>
      </c>
      <c r="O45" s="381">
        <v>1295</v>
      </c>
      <c r="P45" s="412">
        <f t="shared" si="29"/>
        <v>11.23644251626898</v>
      </c>
      <c r="Q45" s="278">
        <v>640</v>
      </c>
      <c r="R45" s="464">
        <f t="shared" si="30"/>
        <v>10.807159743329956</v>
      </c>
      <c r="S45" s="277">
        <v>1657</v>
      </c>
      <c r="T45" s="412">
        <f t="shared" si="31"/>
        <v>14.731507823613088</v>
      </c>
      <c r="U45" s="278">
        <v>835</v>
      </c>
      <c r="V45" s="413">
        <f t="shared" si="32"/>
        <v>14.88944365192582</v>
      </c>
      <c r="W45" s="381">
        <v>1689</v>
      </c>
      <c r="X45" s="412">
        <f t="shared" si="33"/>
        <v>14.356141096472589</v>
      </c>
      <c r="Y45" s="278">
        <v>867</v>
      </c>
      <c r="Z45" s="464">
        <f t="shared" si="34"/>
        <v>13.790361062509941</v>
      </c>
      <c r="AA45" s="277">
        <v>3275</v>
      </c>
      <c r="AB45" s="412">
        <f t="shared" si="35"/>
        <v>14.633601429848079</v>
      </c>
      <c r="AC45" s="278">
        <v>1900</v>
      </c>
      <c r="AD45" s="413">
        <f t="shared" si="36"/>
        <v>14.175930761769752</v>
      </c>
    </row>
    <row r="46" spans="2:30">
      <c r="B46" s="463" t="s">
        <v>62</v>
      </c>
      <c r="C46" s="16">
        <v>10475</v>
      </c>
      <c r="D46" s="126">
        <f>C46*100/C41</f>
        <v>13.42862637010448</v>
      </c>
      <c r="E46" s="17">
        <v>5037</v>
      </c>
      <c r="F46" s="127">
        <f>E46*100/E41</f>
        <v>12.570501622161219</v>
      </c>
      <c r="G46" s="16">
        <v>775</v>
      </c>
      <c r="H46" s="126">
        <f t="shared" si="25"/>
        <v>11.365302830327028</v>
      </c>
      <c r="I46" s="17">
        <v>242</v>
      </c>
      <c r="J46" s="128">
        <f t="shared" si="26"/>
        <v>9.7266881028938901</v>
      </c>
      <c r="K46" s="16">
        <v>1562</v>
      </c>
      <c r="L46" s="126">
        <f t="shared" si="27"/>
        <v>10.94757499299131</v>
      </c>
      <c r="M46" s="17">
        <v>659</v>
      </c>
      <c r="N46" s="127">
        <f t="shared" si="28"/>
        <v>10.358377868594781</v>
      </c>
      <c r="O46" s="40">
        <v>1171</v>
      </c>
      <c r="P46" s="126">
        <f t="shared" si="29"/>
        <v>10.160520607375272</v>
      </c>
      <c r="Q46" s="17">
        <v>578</v>
      </c>
      <c r="R46" s="128">
        <f t="shared" si="30"/>
        <v>9.7602161431948673</v>
      </c>
      <c r="S46" s="16">
        <v>1536</v>
      </c>
      <c r="T46" s="126">
        <f t="shared" si="31"/>
        <v>13.655761024182077</v>
      </c>
      <c r="U46" s="17">
        <v>719</v>
      </c>
      <c r="V46" s="127">
        <f t="shared" si="32"/>
        <v>12.820970042796006</v>
      </c>
      <c r="W46" s="40">
        <v>1694</v>
      </c>
      <c r="X46" s="126">
        <f t="shared" si="33"/>
        <v>14.39864003399915</v>
      </c>
      <c r="Y46" s="17">
        <v>821</v>
      </c>
      <c r="Z46" s="128">
        <f t="shared" si="34"/>
        <v>13.058692540162239</v>
      </c>
      <c r="AA46" s="16">
        <v>3737</v>
      </c>
      <c r="AB46" s="126">
        <f t="shared" si="35"/>
        <v>16.697944593386953</v>
      </c>
      <c r="AC46" s="17">
        <v>2018</v>
      </c>
      <c r="AD46" s="127">
        <f t="shared" si="36"/>
        <v>15.056330672237559</v>
      </c>
    </row>
    <row r="47" spans="2:30" ht="15.75" customHeight="1">
      <c r="B47" s="469" t="s">
        <v>63</v>
      </c>
      <c r="C47" s="277">
        <v>5821</v>
      </c>
      <c r="D47" s="412">
        <f>C47*100/C41</f>
        <v>7.4623421575540032</v>
      </c>
      <c r="E47" s="278">
        <v>1931</v>
      </c>
      <c r="F47" s="413">
        <f>E47*100/E41</f>
        <v>4.8190666333915644</v>
      </c>
      <c r="G47" s="277">
        <v>460</v>
      </c>
      <c r="H47" s="412">
        <f t="shared" si="25"/>
        <v>6.7458571638070097</v>
      </c>
      <c r="I47" s="278">
        <v>123</v>
      </c>
      <c r="J47" s="464">
        <f t="shared" si="26"/>
        <v>4.9437299035369771</v>
      </c>
      <c r="K47" s="277">
        <v>973</v>
      </c>
      <c r="L47" s="412">
        <f t="shared" si="27"/>
        <v>6.8194561255957389</v>
      </c>
      <c r="M47" s="278">
        <v>313</v>
      </c>
      <c r="N47" s="413">
        <f t="shared" si="28"/>
        <v>4.9198365293932724</v>
      </c>
      <c r="O47" s="381">
        <v>678</v>
      </c>
      <c r="P47" s="412">
        <f t="shared" si="29"/>
        <v>5.8828633405639916</v>
      </c>
      <c r="Q47" s="278">
        <v>274</v>
      </c>
      <c r="R47" s="464">
        <f t="shared" si="30"/>
        <v>4.6268152651131373</v>
      </c>
      <c r="S47" s="277">
        <v>944</v>
      </c>
      <c r="T47" s="412">
        <f t="shared" si="31"/>
        <v>8.3926031294452343</v>
      </c>
      <c r="U47" s="278">
        <v>279</v>
      </c>
      <c r="V47" s="413">
        <f t="shared" si="32"/>
        <v>4.9750356633380886</v>
      </c>
      <c r="W47" s="381">
        <v>930</v>
      </c>
      <c r="X47" s="412">
        <f t="shared" si="33"/>
        <v>7.9048023799405014</v>
      </c>
      <c r="Y47" s="278">
        <v>296</v>
      </c>
      <c r="Z47" s="464">
        <f t="shared" si="34"/>
        <v>4.7081278829330362</v>
      </c>
      <c r="AA47" s="277">
        <v>1836</v>
      </c>
      <c r="AB47" s="412">
        <f t="shared" si="35"/>
        <v>8.2037533512064336</v>
      </c>
      <c r="AC47" s="278">
        <v>646</v>
      </c>
      <c r="AD47" s="413">
        <f t="shared" si="36"/>
        <v>4.8198164590017161</v>
      </c>
    </row>
    <row r="48" spans="2:30" ht="17.25" customHeight="1">
      <c r="B48" s="463" t="s">
        <v>64</v>
      </c>
      <c r="C48" s="16">
        <v>1904</v>
      </c>
      <c r="D48" s="126">
        <f>C48*100/C41</f>
        <v>2.4408691750528813</v>
      </c>
      <c r="E48" s="17">
        <v>452</v>
      </c>
      <c r="F48" s="127">
        <f>E48*100/E41</f>
        <v>1.128025954579486</v>
      </c>
      <c r="G48" s="16">
        <v>188</v>
      </c>
      <c r="H48" s="126">
        <f t="shared" si="25"/>
        <v>2.7570024930341694</v>
      </c>
      <c r="I48" s="17">
        <v>54</v>
      </c>
      <c r="J48" s="128">
        <f t="shared" si="26"/>
        <v>2.170418006430868</v>
      </c>
      <c r="K48" s="16">
        <v>374</v>
      </c>
      <c r="L48" s="126">
        <f t="shared" si="27"/>
        <v>2.621250350434539</v>
      </c>
      <c r="M48" s="17">
        <v>89</v>
      </c>
      <c r="N48" s="127">
        <f t="shared" si="28"/>
        <v>1.3989311537252436</v>
      </c>
      <c r="O48" s="40">
        <v>378</v>
      </c>
      <c r="P48" s="126">
        <f t="shared" si="29"/>
        <v>3.2798264642082429</v>
      </c>
      <c r="Q48" s="17">
        <v>119</v>
      </c>
      <c r="R48" s="128">
        <f t="shared" si="30"/>
        <v>2.0094562647754137</v>
      </c>
      <c r="S48" s="16">
        <v>378</v>
      </c>
      <c r="T48" s="126">
        <f t="shared" si="31"/>
        <v>3.3605974395448079</v>
      </c>
      <c r="U48" s="17">
        <v>83</v>
      </c>
      <c r="V48" s="127">
        <f t="shared" si="32"/>
        <v>1.4800285306704708</v>
      </c>
      <c r="W48" s="40">
        <v>263</v>
      </c>
      <c r="X48" s="126">
        <f t="shared" si="33"/>
        <v>2.2354441138971524</v>
      </c>
      <c r="Y48" s="17">
        <v>48</v>
      </c>
      <c r="Z48" s="128">
        <f t="shared" si="34"/>
        <v>0.76348019723238425</v>
      </c>
      <c r="AA48" s="16">
        <v>323</v>
      </c>
      <c r="AB48" s="126">
        <f t="shared" si="35"/>
        <v>1.4432529043789097</v>
      </c>
      <c r="AC48" s="17">
        <v>59</v>
      </c>
      <c r="AD48" s="127">
        <f t="shared" si="36"/>
        <v>0.44019995523390287</v>
      </c>
    </row>
    <row r="49" spans="2:30" ht="15.75" thickBot="1">
      <c r="B49" s="453" t="s">
        <v>58</v>
      </c>
      <c r="C49" s="317">
        <v>16775</v>
      </c>
      <c r="D49" s="465">
        <f>C49*100/C41</f>
        <v>21.505031728735336</v>
      </c>
      <c r="E49" s="439">
        <v>9999</v>
      </c>
      <c r="F49" s="466">
        <f>E49*100/E41</f>
        <v>24.953830796106814</v>
      </c>
      <c r="G49" s="317">
        <v>1076</v>
      </c>
      <c r="H49" s="465">
        <f t="shared" si="25"/>
        <v>15.779439800557267</v>
      </c>
      <c r="I49" s="439">
        <v>468</v>
      </c>
      <c r="J49" s="467">
        <f t="shared" si="26"/>
        <v>18.810289389067524</v>
      </c>
      <c r="K49" s="317">
        <v>3028</v>
      </c>
      <c r="L49" s="465">
        <f t="shared" si="27"/>
        <v>21.222315671432575</v>
      </c>
      <c r="M49" s="439">
        <v>1515</v>
      </c>
      <c r="N49" s="466">
        <f t="shared" si="28"/>
        <v>23.813266268469036</v>
      </c>
      <c r="O49" s="317">
        <v>3021</v>
      </c>
      <c r="P49" s="465">
        <f>O49*100/$O$41</f>
        <v>26.212581344902386</v>
      </c>
      <c r="Q49" s="439">
        <v>1645</v>
      </c>
      <c r="R49" s="467">
        <f t="shared" si="30"/>
        <v>27.777777777777779</v>
      </c>
      <c r="S49" s="317">
        <v>1891</v>
      </c>
      <c r="T49" s="465">
        <f t="shared" si="31"/>
        <v>16.811877667140823</v>
      </c>
      <c r="U49" s="439">
        <v>1080</v>
      </c>
      <c r="V49" s="466">
        <f t="shared" si="32"/>
        <v>19.258202567760343</v>
      </c>
      <c r="W49" s="317">
        <v>2491</v>
      </c>
      <c r="X49" s="465">
        <f t="shared" si="33"/>
        <v>21.172970675733108</v>
      </c>
      <c r="Y49" s="439">
        <v>1487</v>
      </c>
      <c r="Z49" s="467">
        <f t="shared" si="34"/>
        <v>23.65198027676157</v>
      </c>
      <c r="AA49" s="317">
        <v>5268</v>
      </c>
      <c r="AB49" s="465">
        <f t="shared" si="35"/>
        <v>23.53887399463807</v>
      </c>
      <c r="AC49" s="439">
        <v>3804</v>
      </c>
      <c r="AD49" s="466">
        <f t="shared" si="36"/>
        <v>28.381705588301127</v>
      </c>
    </row>
  </sheetData>
  <mergeCells count="72">
    <mergeCell ref="B6:B9"/>
    <mergeCell ref="C6:F7"/>
    <mergeCell ref="G6:AD6"/>
    <mergeCell ref="G7:J7"/>
    <mergeCell ref="K7:N7"/>
    <mergeCell ref="O7:R7"/>
    <mergeCell ref="S7:V7"/>
    <mergeCell ref="W7:Z7"/>
    <mergeCell ref="B11:AD11"/>
    <mergeCell ref="AA7:AD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O24:P24"/>
    <mergeCell ref="B22:B25"/>
    <mergeCell ref="C22:F23"/>
    <mergeCell ref="G22:AD22"/>
    <mergeCell ref="G23:J23"/>
    <mergeCell ref="K23:N23"/>
    <mergeCell ref="O23:R23"/>
    <mergeCell ref="S23:V23"/>
    <mergeCell ref="W23:Z23"/>
    <mergeCell ref="AA23:AD23"/>
    <mergeCell ref="C24:D24"/>
    <mergeCell ref="E24:F24"/>
    <mergeCell ref="G24:H24"/>
    <mergeCell ref="I24:J24"/>
    <mergeCell ref="K24:L24"/>
    <mergeCell ref="M24:N24"/>
    <mergeCell ref="AC24:AD24"/>
    <mergeCell ref="B27:AD27"/>
    <mergeCell ref="B37:B40"/>
    <mergeCell ref="C37:F38"/>
    <mergeCell ref="G37:AD37"/>
    <mergeCell ref="G38:J38"/>
    <mergeCell ref="K38:N38"/>
    <mergeCell ref="O38:R38"/>
    <mergeCell ref="S38:V38"/>
    <mergeCell ref="W38:Z38"/>
    <mergeCell ref="Q24:R24"/>
    <mergeCell ref="S24:T24"/>
    <mergeCell ref="U24:V24"/>
    <mergeCell ref="W24:X24"/>
    <mergeCell ref="Y24:Z24"/>
    <mergeCell ref="AA24:AB24"/>
    <mergeCell ref="B42:AD42"/>
    <mergeCell ref="AA38:AD38"/>
    <mergeCell ref="C39:D39"/>
    <mergeCell ref="E39:F39"/>
    <mergeCell ref="G39:H39"/>
    <mergeCell ref="I39:J39"/>
    <mergeCell ref="K39:L39"/>
    <mergeCell ref="M39:N39"/>
    <mergeCell ref="O39:P39"/>
    <mergeCell ref="Q39:R39"/>
    <mergeCell ref="S39:T39"/>
    <mergeCell ref="U39:V39"/>
    <mergeCell ref="W39:X39"/>
    <mergeCell ref="Y39:Z39"/>
    <mergeCell ref="AA39:AB39"/>
    <mergeCell ref="AC39:AD3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ignoredErrors>
    <ignoredError sqref="H10 J10 E10 E12:E17 D26:E26 D41:E41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27"/>
  <sheetViews>
    <sheetView workbookViewId="0">
      <selection activeCell="B3" sqref="B3:N3"/>
    </sheetView>
  </sheetViews>
  <sheetFormatPr defaultRowHeight="14.25"/>
  <cols>
    <col min="1" max="1" width="4" style="1" customWidth="1"/>
    <col min="2" max="2" width="33.5703125" style="161" customWidth="1"/>
    <col min="3" max="3" width="9.7109375" style="1" customWidth="1"/>
    <col min="4" max="4" width="5.42578125" style="1" bestFit="1" customWidth="1"/>
    <col min="5" max="5" width="10.85546875" style="1" customWidth="1"/>
    <col min="6" max="6" width="5.42578125" style="1" bestFit="1" customWidth="1"/>
    <col min="7" max="7" width="9.7109375" style="1" customWidth="1"/>
    <col min="8" max="8" width="5.42578125" style="1" bestFit="1" customWidth="1"/>
    <col min="9" max="9" width="10.5703125" style="1" customWidth="1"/>
    <col min="10" max="10" width="5.42578125" style="1" bestFit="1" customWidth="1"/>
    <col min="11" max="11" width="9.7109375" style="103" customWidth="1"/>
    <col min="12" max="12" width="5.140625" style="103" bestFit="1" customWidth="1"/>
    <col min="13" max="13" width="10.140625" style="103" customWidth="1"/>
    <col min="14" max="14" width="5.140625" style="103" bestFit="1" customWidth="1"/>
    <col min="15" max="16384" width="9.140625" style="1"/>
  </cols>
  <sheetData>
    <row r="1" spans="1:16" ht="15">
      <c r="A1" s="11"/>
      <c r="B1" s="156"/>
      <c r="C1" s="11"/>
      <c r="D1" s="11"/>
      <c r="E1" s="11"/>
      <c r="F1" s="11"/>
      <c r="G1" s="11"/>
      <c r="H1" s="11"/>
      <c r="I1" s="11"/>
      <c r="J1" s="11"/>
      <c r="K1" s="139"/>
      <c r="L1" s="139"/>
      <c r="M1" s="139"/>
      <c r="N1" s="139"/>
      <c r="O1" s="11"/>
      <c r="P1" s="11"/>
    </row>
    <row r="2" spans="1:16" ht="15">
      <c r="A2" s="11"/>
      <c r="B2" s="156"/>
      <c r="C2" s="11"/>
      <c r="D2" s="11"/>
      <c r="E2" s="11"/>
      <c r="F2" s="11"/>
      <c r="G2" s="11"/>
      <c r="H2" s="11"/>
      <c r="I2" s="11"/>
      <c r="J2" s="11"/>
      <c r="K2" s="139"/>
      <c r="L2" s="139"/>
      <c r="M2" s="139"/>
      <c r="N2" s="139"/>
      <c r="O2" s="11"/>
      <c r="P2" s="11"/>
    </row>
    <row r="3" spans="1:16" ht="17.25" customHeight="1">
      <c r="A3" s="181"/>
      <c r="B3" s="728" t="s">
        <v>347</v>
      </c>
      <c r="C3" s="728"/>
      <c r="D3" s="728"/>
      <c r="E3" s="728"/>
      <c r="F3" s="728"/>
      <c r="G3" s="728"/>
      <c r="H3" s="728"/>
      <c r="I3" s="728"/>
      <c r="J3" s="728"/>
      <c r="K3" s="728"/>
      <c r="L3" s="728"/>
      <c r="M3" s="728"/>
      <c r="N3" s="728"/>
      <c r="O3" s="11"/>
      <c r="P3" s="11"/>
    </row>
    <row r="4" spans="1:16" ht="15.75" customHeight="1">
      <c r="A4" s="181"/>
      <c r="B4" s="728" t="s">
        <v>109</v>
      </c>
      <c r="C4" s="728"/>
      <c r="D4" s="140"/>
      <c r="E4" s="140"/>
      <c r="F4" s="140"/>
      <c r="G4" s="181"/>
      <c r="H4" s="181"/>
      <c r="I4" s="181"/>
      <c r="J4" s="181"/>
      <c r="K4" s="182"/>
      <c r="L4" s="182"/>
      <c r="M4" s="182"/>
      <c r="N4" s="182"/>
      <c r="O4" s="11"/>
      <c r="P4" s="11"/>
    </row>
    <row r="5" spans="1:16" ht="15.75" thickBot="1">
      <c r="B5" s="157"/>
      <c r="C5" s="140"/>
      <c r="D5" s="140"/>
      <c r="E5" s="140"/>
      <c r="F5" s="140"/>
      <c r="G5" s="11"/>
      <c r="H5" s="11"/>
      <c r="I5" s="11"/>
      <c r="J5" s="11"/>
      <c r="K5" s="139"/>
      <c r="L5" s="139"/>
      <c r="M5" s="139"/>
      <c r="N5" s="139"/>
      <c r="O5" s="11"/>
      <c r="P5" s="11"/>
    </row>
    <row r="6" spans="1:16" ht="15">
      <c r="B6" s="742" t="s">
        <v>214</v>
      </c>
      <c r="C6" s="733" t="s">
        <v>104</v>
      </c>
      <c r="D6" s="734"/>
      <c r="E6" s="734"/>
      <c r="F6" s="735"/>
      <c r="G6" s="732" t="s">
        <v>105</v>
      </c>
      <c r="H6" s="730"/>
      <c r="I6" s="730"/>
      <c r="J6" s="685"/>
      <c r="K6" s="729" t="s">
        <v>106</v>
      </c>
      <c r="L6" s="730"/>
      <c r="M6" s="730"/>
      <c r="N6" s="686"/>
      <c r="O6" s="11"/>
      <c r="P6" s="11"/>
    </row>
    <row r="7" spans="1:16" ht="30.75" customHeight="1">
      <c r="B7" s="743"/>
      <c r="C7" s="736" t="s">
        <v>2</v>
      </c>
      <c r="D7" s="737"/>
      <c r="E7" s="738" t="s">
        <v>147</v>
      </c>
      <c r="F7" s="739"/>
      <c r="G7" s="740" t="s">
        <v>2</v>
      </c>
      <c r="H7" s="737"/>
      <c r="I7" s="738" t="s">
        <v>147</v>
      </c>
      <c r="J7" s="741"/>
      <c r="K7" s="736" t="s">
        <v>2</v>
      </c>
      <c r="L7" s="737"/>
      <c r="M7" s="738" t="s">
        <v>147</v>
      </c>
      <c r="N7" s="739"/>
      <c r="O7" s="11"/>
      <c r="P7" s="11"/>
    </row>
    <row r="8" spans="1:16" s="178" customFormat="1" ht="18.75" customHeight="1" thickBot="1">
      <c r="B8" s="744"/>
      <c r="C8" s="141" t="s">
        <v>118</v>
      </c>
      <c r="D8" s="152" t="s">
        <v>0</v>
      </c>
      <c r="E8" s="240" t="s">
        <v>118</v>
      </c>
      <c r="F8" s="153" t="s">
        <v>0</v>
      </c>
      <c r="G8" s="247" t="s">
        <v>118</v>
      </c>
      <c r="H8" s="152" t="s">
        <v>0</v>
      </c>
      <c r="I8" s="240" t="s">
        <v>118</v>
      </c>
      <c r="J8" s="248" t="s">
        <v>0</v>
      </c>
      <c r="K8" s="141" t="s">
        <v>118</v>
      </c>
      <c r="L8" s="152" t="s">
        <v>0</v>
      </c>
      <c r="M8" s="240" t="s">
        <v>118</v>
      </c>
      <c r="N8" s="153" t="s">
        <v>0</v>
      </c>
      <c r="O8" s="11"/>
      <c r="P8" s="11"/>
    </row>
    <row r="9" spans="1:16" ht="22.5" customHeight="1" thickBot="1">
      <c r="B9" s="241" t="s">
        <v>230</v>
      </c>
      <c r="C9" s="242">
        <v>137932</v>
      </c>
      <c r="D9" s="243">
        <v>100</v>
      </c>
      <c r="E9" s="244">
        <v>70305</v>
      </c>
      <c r="F9" s="245">
        <v>100</v>
      </c>
      <c r="G9" s="242">
        <v>123514</v>
      </c>
      <c r="H9" s="243">
        <v>100</v>
      </c>
      <c r="I9" s="244">
        <v>63579</v>
      </c>
      <c r="J9" s="246">
        <v>100</v>
      </c>
      <c r="K9" s="249">
        <f>G9-C9</f>
        <v>-14418</v>
      </c>
      <c r="L9" s="250">
        <f>K9/C9*100</f>
        <v>-10.452976829162196</v>
      </c>
      <c r="M9" s="251">
        <f>I9-E9</f>
        <v>-6726</v>
      </c>
      <c r="N9" s="252">
        <f>M9/E9*100</f>
        <v>-9.5668871346276934</v>
      </c>
      <c r="O9" s="11"/>
      <c r="P9" s="11"/>
    </row>
    <row r="10" spans="1:16" ht="15">
      <c r="B10" s="162" t="s">
        <v>132</v>
      </c>
      <c r="C10" s="142" t="s">
        <v>129</v>
      </c>
      <c r="D10" s="164" t="s">
        <v>130</v>
      </c>
      <c r="E10" s="163" t="s">
        <v>129</v>
      </c>
      <c r="F10" s="164" t="s">
        <v>130</v>
      </c>
      <c r="G10" s="142">
        <v>42524</v>
      </c>
      <c r="H10" s="165">
        <f>SUM(G10*100/G9)</f>
        <v>34.428485839661903</v>
      </c>
      <c r="I10" s="147">
        <v>22727</v>
      </c>
      <c r="J10" s="168">
        <f>SUM(I10*100/I9)</f>
        <v>35.746079680397614</v>
      </c>
      <c r="K10" s="176" t="s">
        <v>130</v>
      </c>
      <c r="L10" s="164" t="s">
        <v>130</v>
      </c>
      <c r="M10" s="164" t="s">
        <v>130</v>
      </c>
      <c r="N10" s="173" t="s">
        <v>130</v>
      </c>
      <c r="O10" s="11"/>
      <c r="P10" s="11"/>
    </row>
    <row r="11" spans="1:16" ht="15">
      <c r="A11" s="1" t="s">
        <v>133</v>
      </c>
      <c r="B11" s="470" t="s">
        <v>159</v>
      </c>
      <c r="C11" s="471">
        <v>26570</v>
      </c>
      <c r="D11" s="472">
        <f>SUM(C11*100/C9)</f>
        <v>19.263115158193894</v>
      </c>
      <c r="E11" s="473">
        <v>13047</v>
      </c>
      <c r="F11" s="472">
        <f>SUM(E11*100/E9)</f>
        <v>18.557712822701088</v>
      </c>
      <c r="G11" s="471">
        <v>21884</v>
      </c>
      <c r="H11" s="472">
        <f>SUM(G11*100/G9)</f>
        <v>17.717829557782924</v>
      </c>
      <c r="I11" s="474">
        <v>10785</v>
      </c>
      <c r="J11" s="475">
        <f>SUM(I11*100/I9)</f>
        <v>16.963148209314397</v>
      </c>
      <c r="K11" s="383">
        <f>G11-C11</f>
        <v>-4686</v>
      </c>
      <c r="L11" s="476">
        <f>K11/C11*100</f>
        <v>-17.636432066240122</v>
      </c>
      <c r="M11" s="385">
        <f>I11-E11</f>
        <v>-2262</v>
      </c>
      <c r="N11" s="477">
        <f>M11/E11*100</f>
        <v>-17.33731892389055</v>
      </c>
      <c r="O11" s="11"/>
      <c r="P11" s="11"/>
    </row>
    <row r="12" spans="1:16" ht="15">
      <c r="B12" s="158" t="s">
        <v>134</v>
      </c>
      <c r="C12" s="143">
        <v>84843</v>
      </c>
      <c r="D12" s="165">
        <f>SUM(C12*100/C9)</f>
        <v>61.510744424789024</v>
      </c>
      <c r="E12" s="154">
        <v>45830</v>
      </c>
      <c r="F12" s="165">
        <f>SUM(E12*100/E9)</f>
        <v>65.187397766872905</v>
      </c>
      <c r="G12" s="143">
        <v>74688</v>
      </c>
      <c r="H12" s="165">
        <f>SUM(G12*100/G9)</f>
        <v>60.469258545589973</v>
      </c>
      <c r="I12" s="148">
        <v>41123</v>
      </c>
      <c r="J12" s="168">
        <f>SUM(I12*100/I9)</f>
        <v>64.680161688607868</v>
      </c>
      <c r="K12" s="45">
        <f t="shared" ref="K12:K17" si="0">G12-C12</f>
        <v>-10155</v>
      </c>
      <c r="L12" s="172">
        <f>K12/C12*100</f>
        <v>-11.969166578268094</v>
      </c>
      <c r="M12" s="104">
        <f>I12-E12</f>
        <v>-4707</v>
      </c>
      <c r="N12" s="174">
        <f>M12/E12*100</f>
        <v>-10.270565132009599</v>
      </c>
      <c r="O12" s="11"/>
      <c r="P12" s="11"/>
    </row>
    <row r="13" spans="1:16" ht="15">
      <c r="B13" s="478" t="s">
        <v>135</v>
      </c>
      <c r="C13" s="471">
        <v>28442</v>
      </c>
      <c r="D13" s="472">
        <f>SUM(C13*100/C9)</f>
        <v>20.620305657860396</v>
      </c>
      <c r="E13" s="473">
        <v>11038</v>
      </c>
      <c r="F13" s="472">
        <f>SUM(E13*100/E9)</f>
        <v>15.700163573003342</v>
      </c>
      <c r="G13" s="471">
        <v>27449</v>
      </c>
      <c r="H13" s="472">
        <f>SUM(G13*100/G9)</f>
        <v>22.22339168029535</v>
      </c>
      <c r="I13" s="474">
        <v>10777</v>
      </c>
      <c r="J13" s="475">
        <f>SUM(I13*100/I9)</f>
        <v>16.950565438273642</v>
      </c>
      <c r="K13" s="383">
        <f t="shared" si="0"/>
        <v>-993</v>
      </c>
      <c r="L13" s="476">
        <f>K13/C13*100</f>
        <v>-3.4913156599395263</v>
      </c>
      <c r="M13" s="385">
        <f t="shared" ref="M13" si="1">I13-E13</f>
        <v>-261</v>
      </c>
      <c r="N13" s="477">
        <f>M13/E13*100</f>
        <v>-2.3645587968834936</v>
      </c>
      <c r="O13" s="11"/>
      <c r="P13" s="11"/>
    </row>
    <row r="14" spans="1:16" ht="30">
      <c r="B14" s="158" t="s">
        <v>136</v>
      </c>
      <c r="C14" s="143" t="s">
        <v>129</v>
      </c>
      <c r="D14" s="164" t="s">
        <v>130</v>
      </c>
      <c r="E14" s="154" t="s">
        <v>129</v>
      </c>
      <c r="F14" s="164" t="s">
        <v>130</v>
      </c>
      <c r="G14" s="144">
        <v>3175</v>
      </c>
      <c r="H14" s="165">
        <f>SUM(G14*100/G9)</f>
        <v>2.5705588030506665</v>
      </c>
      <c r="I14" s="149">
        <v>1956</v>
      </c>
      <c r="J14" s="168">
        <f>SUM(I14*100/I9)</f>
        <v>3.0764875194639738</v>
      </c>
      <c r="K14" s="176" t="s">
        <v>130</v>
      </c>
      <c r="L14" s="164" t="s">
        <v>130</v>
      </c>
      <c r="M14" s="164" t="s">
        <v>130</v>
      </c>
      <c r="N14" s="173" t="s">
        <v>130</v>
      </c>
      <c r="O14" s="11"/>
      <c r="P14" s="11"/>
    </row>
    <row r="15" spans="1:16" ht="30">
      <c r="B15" s="478" t="s">
        <v>137</v>
      </c>
      <c r="C15" s="471" t="s">
        <v>129</v>
      </c>
      <c r="D15" s="479" t="s">
        <v>130</v>
      </c>
      <c r="E15" s="473" t="s">
        <v>129</v>
      </c>
      <c r="F15" s="479" t="s">
        <v>130</v>
      </c>
      <c r="G15" s="471">
        <v>19273</v>
      </c>
      <c r="H15" s="472">
        <f>SUM(G15*100/G9)</f>
        <v>15.603899153132438</v>
      </c>
      <c r="I15" s="474">
        <v>14979</v>
      </c>
      <c r="J15" s="475">
        <f>SUM(I15*100/I9)</f>
        <v>23.559665927428867</v>
      </c>
      <c r="K15" s="480" t="s">
        <v>130</v>
      </c>
      <c r="L15" s="479" t="s">
        <v>130</v>
      </c>
      <c r="M15" s="479" t="s">
        <v>130</v>
      </c>
      <c r="N15" s="481" t="s">
        <v>130</v>
      </c>
      <c r="O15" s="11"/>
      <c r="P15" s="11"/>
    </row>
    <row r="16" spans="1:16" ht="30">
      <c r="B16" s="158" t="s">
        <v>138</v>
      </c>
      <c r="C16" s="143" t="s">
        <v>129</v>
      </c>
      <c r="D16" s="164" t="s">
        <v>130</v>
      </c>
      <c r="E16" s="154" t="s">
        <v>129</v>
      </c>
      <c r="F16" s="164" t="s">
        <v>130</v>
      </c>
      <c r="G16" s="143">
        <v>154</v>
      </c>
      <c r="H16" s="165">
        <f>SUM(G16*100/G9)</f>
        <v>0.12468222225820555</v>
      </c>
      <c r="I16" s="148">
        <v>88</v>
      </c>
      <c r="J16" s="168">
        <f>SUM(I16*100/I9)</f>
        <v>0.13841048144827695</v>
      </c>
      <c r="K16" s="176" t="s">
        <v>130</v>
      </c>
      <c r="L16" s="164" t="s">
        <v>130</v>
      </c>
      <c r="M16" s="164" t="s">
        <v>130</v>
      </c>
      <c r="N16" s="173" t="s">
        <v>130</v>
      </c>
      <c r="O16" s="11"/>
      <c r="P16" s="11"/>
    </row>
    <row r="17" spans="2:16" ht="15">
      <c r="B17" s="478" t="s">
        <v>83</v>
      </c>
      <c r="C17" s="471">
        <v>6445</v>
      </c>
      <c r="D17" s="472">
        <f>SUM(C17*100/C9)</f>
        <v>4.6725922918539569</v>
      </c>
      <c r="E17" s="473">
        <v>3052</v>
      </c>
      <c r="F17" s="472">
        <f>SUM(E17*100/E9)</f>
        <v>4.3410852713178292</v>
      </c>
      <c r="G17" s="471">
        <v>5652</v>
      </c>
      <c r="H17" s="472">
        <f>SUM(G17*100/G9)</f>
        <v>4.5759994818401157</v>
      </c>
      <c r="I17" s="474">
        <v>2715</v>
      </c>
      <c r="J17" s="475">
        <f>SUM(I17*100/I9)</f>
        <v>4.2702779219553628</v>
      </c>
      <c r="K17" s="383">
        <f t="shared" si="0"/>
        <v>-793</v>
      </c>
      <c r="L17" s="476">
        <f>K17/C17*100</f>
        <v>-12.30411171450737</v>
      </c>
      <c r="M17" s="385">
        <f>I17-E17</f>
        <v>-337</v>
      </c>
      <c r="N17" s="477">
        <f>M17/E17*100</f>
        <v>-11.041939711664481</v>
      </c>
      <c r="O17" s="11"/>
      <c r="P17" s="11"/>
    </row>
    <row r="18" spans="2:16" ht="30">
      <c r="B18" s="158" t="s">
        <v>139</v>
      </c>
      <c r="C18" s="145">
        <v>18524</v>
      </c>
      <c r="D18" s="165">
        <f>SUM(C18*100/C9)</f>
        <v>13.429805991358061</v>
      </c>
      <c r="E18" s="154">
        <v>18524</v>
      </c>
      <c r="F18" s="165">
        <f>SUM(E18*100/E9)</f>
        <v>26.348054903634164</v>
      </c>
      <c r="G18" s="143" t="s">
        <v>129</v>
      </c>
      <c r="H18" s="164" t="s">
        <v>130</v>
      </c>
      <c r="I18" s="148" t="s">
        <v>129</v>
      </c>
      <c r="J18" s="169" t="s">
        <v>130</v>
      </c>
      <c r="K18" s="176" t="s">
        <v>130</v>
      </c>
      <c r="L18" s="164" t="s">
        <v>130</v>
      </c>
      <c r="M18" s="164" t="s">
        <v>130</v>
      </c>
      <c r="N18" s="173" t="s">
        <v>130</v>
      </c>
      <c r="O18" s="11"/>
      <c r="P18" s="11"/>
    </row>
    <row r="19" spans="2:16" ht="15">
      <c r="B19" s="478" t="s">
        <v>140</v>
      </c>
      <c r="C19" s="471">
        <v>35848</v>
      </c>
      <c r="D19" s="472">
        <f>SUM(C19*100/C9)</f>
        <v>25.98961807267349</v>
      </c>
      <c r="E19" s="473">
        <v>17739</v>
      </c>
      <c r="F19" s="472">
        <f>SUM(E19*100/E9)</f>
        <v>25.231491359078301</v>
      </c>
      <c r="G19" s="471" t="s">
        <v>129</v>
      </c>
      <c r="H19" s="479" t="s">
        <v>130</v>
      </c>
      <c r="I19" s="474" t="s">
        <v>129</v>
      </c>
      <c r="J19" s="482" t="s">
        <v>130</v>
      </c>
      <c r="K19" s="480" t="s">
        <v>130</v>
      </c>
      <c r="L19" s="479" t="s">
        <v>130</v>
      </c>
      <c r="M19" s="479" t="s">
        <v>130</v>
      </c>
      <c r="N19" s="481" t="s">
        <v>130</v>
      </c>
      <c r="O19" s="11"/>
      <c r="P19" s="11"/>
    </row>
    <row r="20" spans="2:16" ht="15">
      <c r="B20" s="158" t="s">
        <v>141</v>
      </c>
      <c r="C20" s="143">
        <v>39906</v>
      </c>
      <c r="D20" s="165">
        <f>SUM(C20*100/C9)</f>
        <v>28.931647478467649</v>
      </c>
      <c r="E20" s="154">
        <v>22582</v>
      </c>
      <c r="F20" s="165">
        <f>SUM(E20*100/E9)</f>
        <v>32.12004836071403</v>
      </c>
      <c r="G20" s="143" t="s">
        <v>129</v>
      </c>
      <c r="H20" s="164" t="s">
        <v>130</v>
      </c>
      <c r="I20" s="148" t="s">
        <v>129</v>
      </c>
      <c r="J20" s="169" t="s">
        <v>130</v>
      </c>
      <c r="K20" s="176" t="s">
        <v>130</v>
      </c>
      <c r="L20" s="164" t="s">
        <v>130</v>
      </c>
      <c r="M20" s="164" t="s">
        <v>130</v>
      </c>
      <c r="N20" s="173" t="s">
        <v>130</v>
      </c>
      <c r="O20" s="11"/>
      <c r="P20" s="11"/>
    </row>
    <row r="21" spans="2:16" ht="15">
      <c r="B21" s="478" t="s">
        <v>142</v>
      </c>
      <c r="C21" s="471">
        <v>69421</v>
      </c>
      <c r="D21" s="472">
        <f>SUM(C21*100/C9)</f>
        <v>50.329872690891165</v>
      </c>
      <c r="E21" s="473">
        <v>27562</v>
      </c>
      <c r="F21" s="472">
        <f>SUM(E21*100/E9)</f>
        <v>39.203470592418746</v>
      </c>
      <c r="G21" s="471" t="s">
        <v>129</v>
      </c>
      <c r="H21" s="479" t="s">
        <v>130</v>
      </c>
      <c r="I21" s="474" t="s">
        <v>129</v>
      </c>
      <c r="J21" s="482" t="s">
        <v>130</v>
      </c>
      <c r="K21" s="480" t="s">
        <v>130</v>
      </c>
      <c r="L21" s="479" t="s">
        <v>130</v>
      </c>
      <c r="M21" s="479" t="s">
        <v>130</v>
      </c>
      <c r="N21" s="481" t="s">
        <v>130</v>
      </c>
    </row>
    <row r="22" spans="2:16" ht="30">
      <c r="B22" s="158" t="s">
        <v>143</v>
      </c>
      <c r="C22" s="143">
        <v>7838</v>
      </c>
      <c r="D22" s="165">
        <f>SUM(C22*100/C9)</f>
        <v>5.6825102224284434</v>
      </c>
      <c r="E22" s="154">
        <v>6477</v>
      </c>
      <c r="F22" s="165">
        <f>SUM(E22*100/E9)</f>
        <v>9.2127160230424572</v>
      </c>
      <c r="G22" s="143" t="s">
        <v>129</v>
      </c>
      <c r="H22" s="164" t="s">
        <v>130</v>
      </c>
      <c r="I22" s="148" t="s">
        <v>129</v>
      </c>
      <c r="J22" s="169" t="s">
        <v>130</v>
      </c>
      <c r="K22" s="176" t="s">
        <v>130</v>
      </c>
      <c r="L22" s="164" t="s">
        <v>130</v>
      </c>
      <c r="M22" s="164" t="s">
        <v>130</v>
      </c>
      <c r="N22" s="173" t="s">
        <v>130</v>
      </c>
    </row>
    <row r="23" spans="2:16" ht="30">
      <c r="B23" s="478" t="s">
        <v>144</v>
      </c>
      <c r="C23" s="471">
        <v>1877</v>
      </c>
      <c r="D23" s="472">
        <f>SUM(C23*100/C9)</f>
        <v>1.36081547429168</v>
      </c>
      <c r="E23" s="473">
        <v>69</v>
      </c>
      <c r="F23" s="472">
        <f>SUM(E23*100/E9)</f>
        <v>9.8143802005547259E-2</v>
      </c>
      <c r="G23" s="471" t="s">
        <v>129</v>
      </c>
      <c r="H23" s="479" t="s">
        <v>130</v>
      </c>
      <c r="I23" s="474" t="s">
        <v>129</v>
      </c>
      <c r="J23" s="482" t="s">
        <v>130</v>
      </c>
      <c r="K23" s="480" t="s">
        <v>130</v>
      </c>
      <c r="L23" s="479" t="s">
        <v>130</v>
      </c>
      <c r="M23" s="479" t="s">
        <v>130</v>
      </c>
      <c r="N23" s="481" t="s">
        <v>130</v>
      </c>
    </row>
    <row r="24" spans="2:16" ht="30.75" thickBot="1">
      <c r="B24" s="159" t="s">
        <v>145</v>
      </c>
      <c r="C24" s="146">
        <v>412</v>
      </c>
      <c r="D24" s="166">
        <f>SUM(C24*100/C9)</f>
        <v>0.29869790911463617</v>
      </c>
      <c r="E24" s="155">
        <v>305</v>
      </c>
      <c r="F24" s="166">
        <f>SUM(E24*100/E9)</f>
        <v>0.43382405234336108</v>
      </c>
      <c r="G24" s="146" t="s">
        <v>129</v>
      </c>
      <c r="H24" s="167" t="s">
        <v>130</v>
      </c>
      <c r="I24" s="150" t="s">
        <v>129</v>
      </c>
      <c r="J24" s="170" t="s">
        <v>130</v>
      </c>
      <c r="K24" s="177" t="s">
        <v>130</v>
      </c>
      <c r="L24" s="167" t="s">
        <v>130</v>
      </c>
      <c r="M24" s="167" t="s">
        <v>130</v>
      </c>
      <c r="N24" s="175" t="s">
        <v>130</v>
      </c>
    </row>
    <row r="25" spans="2:16" s="178" customFormat="1" ht="9.75" customHeight="1">
      <c r="B25" s="582"/>
      <c r="C25" s="583"/>
      <c r="D25" s="584"/>
      <c r="E25" s="583"/>
      <c r="F25" s="584"/>
      <c r="G25" s="583"/>
      <c r="H25" s="585"/>
      <c r="I25" s="583"/>
      <c r="J25" s="585"/>
      <c r="K25" s="585"/>
      <c r="L25" s="585"/>
      <c r="M25" s="585"/>
      <c r="N25" s="585"/>
    </row>
    <row r="26" spans="2:16" ht="24" customHeight="1">
      <c r="B26" s="731" t="s">
        <v>207</v>
      </c>
      <c r="C26" s="731"/>
      <c r="D26" s="731"/>
      <c r="E26" s="731"/>
      <c r="F26" s="731"/>
      <c r="G26" s="731"/>
      <c r="H26" s="731"/>
      <c r="I26" s="731"/>
      <c r="J26" s="731"/>
      <c r="K26" s="731"/>
      <c r="L26" s="731"/>
      <c r="M26" s="731"/>
      <c r="N26" s="731"/>
    </row>
    <row r="27" spans="2:16" ht="15">
      <c r="B27" s="160"/>
      <c r="C27" s="140"/>
      <c r="D27" s="140"/>
      <c r="E27" s="140"/>
      <c r="F27" s="140"/>
      <c r="G27" s="11"/>
      <c r="H27" s="11"/>
      <c r="I27" s="11"/>
      <c r="J27" s="11"/>
      <c r="K27" s="139"/>
      <c r="L27" s="139"/>
      <c r="M27" s="139"/>
    </row>
  </sheetData>
  <mergeCells count="13">
    <mergeCell ref="B3:N3"/>
    <mergeCell ref="K6:N6"/>
    <mergeCell ref="B26:N26"/>
    <mergeCell ref="G6:J6"/>
    <mergeCell ref="C6:F6"/>
    <mergeCell ref="B4:C4"/>
    <mergeCell ref="C7:D7"/>
    <mergeCell ref="E7:F7"/>
    <mergeCell ref="G7:H7"/>
    <mergeCell ref="I7:J7"/>
    <mergeCell ref="K7:L7"/>
    <mergeCell ref="M7:N7"/>
    <mergeCell ref="B6:B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ignoredErrors>
    <ignoredError sqref="L9:M9 L11:L13 L17:M17 M11:M13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2:J36"/>
  <sheetViews>
    <sheetView workbookViewId="0">
      <selection activeCell="B2" sqref="B2"/>
    </sheetView>
  </sheetViews>
  <sheetFormatPr defaultRowHeight="15"/>
  <cols>
    <col min="1" max="1" width="4" style="11" customWidth="1"/>
    <col min="2" max="2" width="27.140625" style="11" customWidth="1"/>
    <col min="3" max="8" width="10.7109375" style="11" customWidth="1"/>
    <col min="9" max="10" width="13.42578125" style="11" customWidth="1"/>
    <col min="11" max="16384" width="9.140625" style="11"/>
  </cols>
  <sheetData>
    <row r="2" spans="2:10">
      <c r="B2" s="11" t="s">
        <v>348</v>
      </c>
    </row>
    <row r="3" spans="2:10">
      <c r="B3" s="11" t="s">
        <v>109</v>
      </c>
    </row>
    <row r="4" spans="2:10" ht="15.75" thickBot="1"/>
    <row r="5" spans="2:10">
      <c r="B5" s="661" t="s">
        <v>214</v>
      </c>
      <c r="C5" s="755" t="s">
        <v>148</v>
      </c>
      <c r="D5" s="756"/>
      <c r="E5" s="757"/>
      <c r="F5" s="755" t="s">
        <v>149</v>
      </c>
      <c r="G5" s="756"/>
      <c r="H5" s="757"/>
      <c r="I5" s="755" t="s">
        <v>168</v>
      </c>
      <c r="J5" s="746" t="s">
        <v>169</v>
      </c>
    </row>
    <row r="6" spans="2:10" ht="18" customHeight="1">
      <c r="B6" s="702"/>
      <c r="C6" s="749" t="s">
        <v>211</v>
      </c>
      <c r="D6" s="750"/>
      <c r="E6" s="667"/>
      <c r="F6" s="749" t="s">
        <v>211</v>
      </c>
      <c r="G6" s="750"/>
      <c r="H6" s="667"/>
      <c r="I6" s="749"/>
      <c r="J6" s="747"/>
    </row>
    <row r="7" spans="2:10" ht="17.25" customHeight="1">
      <c r="B7" s="702"/>
      <c r="C7" s="751" t="s">
        <v>2</v>
      </c>
      <c r="D7" s="753" t="s">
        <v>147</v>
      </c>
      <c r="E7" s="754"/>
      <c r="F7" s="751" t="s">
        <v>2</v>
      </c>
      <c r="G7" s="753" t="s">
        <v>147</v>
      </c>
      <c r="H7" s="754"/>
      <c r="I7" s="749"/>
      <c r="J7" s="747"/>
    </row>
    <row r="8" spans="2:10" ht="15.75" customHeight="1" thickBot="1">
      <c r="B8" s="675"/>
      <c r="C8" s="752"/>
      <c r="D8" s="253" t="s">
        <v>118</v>
      </c>
      <c r="E8" s="254" t="s">
        <v>0</v>
      </c>
      <c r="F8" s="752"/>
      <c r="G8" s="253" t="s">
        <v>118</v>
      </c>
      <c r="H8" s="254" t="s">
        <v>0</v>
      </c>
      <c r="I8" s="758"/>
      <c r="J8" s="748"/>
    </row>
    <row r="9" spans="2:10" ht="15.75" thickBot="1">
      <c r="B9" s="255" t="s">
        <v>15</v>
      </c>
      <c r="C9" s="256">
        <f>SUM(C10:C34)</f>
        <v>84843</v>
      </c>
      <c r="D9" s="91">
        <f>SUM(D10:D34)</f>
        <v>45830</v>
      </c>
      <c r="E9" s="257">
        <f>D9*100/C9</f>
        <v>54.017420411819479</v>
      </c>
      <c r="F9" s="227">
        <f>SUM(F10:F34)</f>
        <v>74688</v>
      </c>
      <c r="G9" s="4">
        <f>SUM(G10:G34)</f>
        <v>41123</v>
      </c>
      <c r="H9" s="258">
        <f>G9*100/F9</f>
        <v>55.059715081405315</v>
      </c>
      <c r="I9" s="259">
        <f>F9-C9</f>
        <v>-10155</v>
      </c>
      <c r="J9" s="260">
        <f>I9*100/C9</f>
        <v>-11.969166578268096</v>
      </c>
    </row>
    <row r="10" spans="2:10" ht="15.75" thickTop="1">
      <c r="B10" s="179" t="s">
        <v>16</v>
      </c>
      <c r="C10" s="200">
        <v>1156</v>
      </c>
      <c r="D10" s="7">
        <v>628</v>
      </c>
      <c r="E10" s="220">
        <f t="shared" ref="E10:E34" si="0">D10*100/C10</f>
        <v>54.325259515570934</v>
      </c>
      <c r="F10" s="200">
        <v>1074</v>
      </c>
      <c r="G10" s="7">
        <v>591</v>
      </c>
      <c r="H10" s="261">
        <f t="shared" ref="H10:H33" si="1">G10*100/F10</f>
        <v>55.027932960893857</v>
      </c>
      <c r="I10" s="200">
        <f t="shared" ref="I10:I34" si="2">F10-C10</f>
        <v>-82</v>
      </c>
      <c r="J10" s="262">
        <f t="shared" ref="J10:J34" si="3">I10*100/C10</f>
        <v>-7.0934256055363321</v>
      </c>
    </row>
    <row r="11" spans="2:10">
      <c r="B11" s="430" t="s">
        <v>17</v>
      </c>
      <c r="C11" s="270">
        <v>4463</v>
      </c>
      <c r="D11" s="273">
        <v>2617</v>
      </c>
      <c r="E11" s="274">
        <f t="shared" si="0"/>
        <v>58.637687654044363</v>
      </c>
      <c r="F11" s="270">
        <v>4018</v>
      </c>
      <c r="G11" s="273">
        <v>2435</v>
      </c>
      <c r="H11" s="483">
        <f t="shared" si="1"/>
        <v>60.602289696366348</v>
      </c>
      <c r="I11" s="270">
        <f t="shared" si="2"/>
        <v>-445</v>
      </c>
      <c r="J11" s="484">
        <f t="shared" si="3"/>
        <v>-9.9708716110239752</v>
      </c>
    </row>
    <row r="12" spans="2:10">
      <c r="B12" s="180" t="s">
        <v>18</v>
      </c>
      <c r="C12" s="200">
        <v>4349</v>
      </c>
      <c r="D12" s="7">
        <v>2641</v>
      </c>
      <c r="E12" s="220">
        <f t="shared" si="0"/>
        <v>60.726603816969416</v>
      </c>
      <c r="F12" s="200">
        <v>3729</v>
      </c>
      <c r="G12" s="7">
        <v>2363</v>
      </c>
      <c r="H12" s="261">
        <f t="shared" si="1"/>
        <v>63.368195226602303</v>
      </c>
      <c r="I12" s="200">
        <f t="shared" si="2"/>
        <v>-620</v>
      </c>
      <c r="J12" s="262">
        <f t="shared" si="3"/>
        <v>-14.256150839273396</v>
      </c>
    </row>
    <row r="13" spans="2:10">
      <c r="B13" s="430" t="s">
        <v>19</v>
      </c>
      <c r="C13" s="270">
        <v>6026</v>
      </c>
      <c r="D13" s="273">
        <v>3067</v>
      </c>
      <c r="E13" s="274">
        <f t="shared" si="0"/>
        <v>50.896116827082643</v>
      </c>
      <c r="F13" s="270">
        <v>5530</v>
      </c>
      <c r="G13" s="273">
        <v>2882</v>
      </c>
      <c r="H13" s="483">
        <f t="shared" si="1"/>
        <v>52.115732368896929</v>
      </c>
      <c r="I13" s="270">
        <f t="shared" si="2"/>
        <v>-496</v>
      </c>
      <c r="J13" s="484">
        <f t="shared" si="3"/>
        <v>-8.2309990043146364</v>
      </c>
    </row>
    <row r="14" spans="2:10">
      <c r="B14" s="180" t="s">
        <v>20</v>
      </c>
      <c r="C14" s="200">
        <v>5591</v>
      </c>
      <c r="D14" s="7">
        <v>3325</v>
      </c>
      <c r="E14" s="220">
        <f t="shared" si="0"/>
        <v>59.470577714183506</v>
      </c>
      <c r="F14" s="200">
        <v>5140</v>
      </c>
      <c r="G14" s="7">
        <v>3143</v>
      </c>
      <c r="H14" s="261">
        <f t="shared" si="1"/>
        <v>61.147859922178988</v>
      </c>
      <c r="I14" s="200">
        <f t="shared" si="2"/>
        <v>-451</v>
      </c>
      <c r="J14" s="262">
        <f t="shared" si="3"/>
        <v>-8.0665355034877475</v>
      </c>
    </row>
    <row r="15" spans="2:10">
      <c r="B15" s="430" t="s">
        <v>21</v>
      </c>
      <c r="C15" s="270">
        <v>2192</v>
      </c>
      <c r="D15" s="273">
        <v>1159</v>
      </c>
      <c r="E15" s="274">
        <f t="shared" si="0"/>
        <v>52.874087591240873</v>
      </c>
      <c r="F15" s="270">
        <v>1770</v>
      </c>
      <c r="G15" s="273">
        <v>956</v>
      </c>
      <c r="H15" s="483">
        <f t="shared" si="1"/>
        <v>54.011299435028249</v>
      </c>
      <c r="I15" s="270">
        <f t="shared" si="2"/>
        <v>-422</v>
      </c>
      <c r="J15" s="484">
        <f t="shared" si="3"/>
        <v>-19.251824817518248</v>
      </c>
    </row>
    <row r="16" spans="2:10">
      <c r="B16" s="180" t="s">
        <v>22</v>
      </c>
      <c r="C16" s="200">
        <v>3367</v>
      </c>
      <c r="D16" s="7">
        <v>1939</v>
      </c>
      <c r="E16" s="220">
        <f t="shared" si="0"/>
        <v>57.588357588357589</v>
      </c>
      <c r="F16" s="200">
        <v>2795</v>
      </c>
      <c r="G16" s="7">
        <v>1640</v>
      </c>
      <c r="H16" s="261">
        <f t="shared" si="1"/>
        <v>58.676207513416813</v>
      </c>
      <c r="I16" s="200">
        <f t="shared" si="2"/>
        <v>-572</v>
      </c>
      <c r="J16" s="262">
        <f t="shared" si="3"/>
        <v>-16.98841698841699</v>
      </c>
    </row>
    <row r="17" spans="2:10">
      <c r="B17" s="430" t="s">
        <v>23</v>
      </c>
      <c r="C17" s="270">
        <v>1586</v>
      </c>
      <c r="D17" s="273">
        <v>761</v>
      </c>
      <c r="E17" s="274">
        <f t="shared" si="0"/>
        <v>47.98234552332913</v>
      </c>
      <c r="F17" s="270">
        <v>1459</v>
      </c>
      <c r="G17" s="273">
        <v>703</v>
      </c>
      <c r="H17" s="483">
        <f t="shared" si="1"/>
        <v>48.183687457162442</v>
      </c>
      <c r="I17" s="270">
        <f t="shared" si="2"/>
        <v>-127</v>
      </c>
      <c r="J17" s="484">
        <f t="shared" si="3"/>
        <v>-8.0075662042875155</v>
      </c>
    </row>
    <row r="18" spans="2:10">
      <c r="B18" s="180" t="s">
        <v>24</v>
      </c>
      <c r="C18" s="200">
        <v>3269</v>
      </c>
      <c r="D18" s="7">
        <v>1689</v>
      </c>
      <c r="E18" s="220">
        <f t="shared" si="0"/>
        <v>51.667176506576936</v>
      </c>
      <c r="F18" s="200">
        <v>3032</v>
      </c>
      <c r="G18" s="7">
        <v>1605</v>
      </c>
      <c r="H18" s="261">
        <f t="shared" si="1"/>
        <v>52.935356200527707</v>
      </c>
      <c r="I18" s="200">
        <f t="shared" si="2"/>
        <v>-237</v>
      </c>
      <c r="J18" s="262">
        <f t="shared" si="3"/>
        <v>-7.2499235240134601</v>
      </c>
    </row>
    <row r="19" spans="2:10">
      <c r="B19" s="430" t="s">
        <v>25</v>
      </c>
      <c r="C19" s="270">
        <v>2162</v>
      </c>
      <c r="D19" s="273">
        <v>1072</v>
      </c>
      <c r="E19" s="274">
        <f t="shared" si="0"/>
        <v>49.58371877890842</v>
      </c>
      <c r="F19" s="270">
        <v>1802</v>
      </c>
      <c r="G19" s="273">
        <v>911</v>
      </c>
      <c r="H19" s="483">
        <f t="shared" si="1"/>
        <v>50.554938956714764</v>
      </c>
      <c r="I19" s="270">
        <f t="shared" si="2"/>
        <v>-360</v>
      </c>
      <c r="J19" s="484">
        <f t="shared" si="3"/>
        <v>-16.651248843663275</v>
      </c>
    </row>
    <row r="20" spans="2:10">
      <c r="B20" s="180" t="s">
        <v>26</v>
      </c>
      <c r="C20" s="200">
        <v>3636</v>
      </c>
      <c r="D20" s="7">
        <v>1734</v>
      </c>
      <c r="E20" s="220">
        <f t="shared" si="0"/>
        <v>47.689768976897689</v>
      </c>
      <c r="F20" s="200">
        <v>2841</v>
      </c>
      <c r="G20" s="7">
        <v>1396</v>
      </c>
      <c r="H20" s="261">
        <f t="shared" si="1"/>
        <v>49.137627595916932</v>
      </c>
      <c r="I20" s="200">
        <f t="shared" si="2"/>
        <v>-795</v>
      </c>
      <c r="J20" s="262">
        <f t="shared" si="3"/>
        <v>-21.864686468646866</v>
      </c>
    </row>
    <row r="21" spans="2:10">
      <c r="B21" s="430" t="s">
        <v>27</v>
      </c>
      <c r="C21" s="270">
        <v>3992</v>
      </c>
      <c r="D21" s="273">
        <v>2149</v>
      </c>
      <c r="E21" s="274">
        <f t="shared" si="0"/>
        <v>53.832665330661321</v>
      </c>
      <c r="F21" s="270">
        <v>3756</v>
      </c>
      <c r="G21" s="273">
        <v>2096</v>
      </c>
      <c r="H21" s="483">
        <f t="shared" si="1"/>
        <v>55.80404685835996</v>
      </c>
      <c r="I21" s="270">
        <f t="shared" si="2"/>
        <v>-236</v>
      </c>
      <c r="J21" s="484">
        <f t="shared" si="3"/>
        <v>-5.9118236472945895</v>
      </c>
    </row>
    <row r="22" spans="2:10">
      <c r="B22" s="180" t="s">
        <v>28</v>
      </c>
      <c r="C22" s="200">
        <v>3523</v>
      </c>
      <c r="D22" s="7">
        <v>1864</v>
      </c>
      <c r="E22" s="220">
        <f t="shared" si="0"/>
        <v>52.909452171444791</v>
      </c>
      <c r="F22" s="200">
        <v>2683</v>
      </c>
      <c r="G22" s="7">
        <v>1415</v>
      </c>
      <c r="H22" s="261">
        <f t="shared" si="1"/>
        <v>52.739470741707045</v>
      </c>
      <c r="I22" s="200">
        <f t="shared" si="2"/>
        <v>-840</v>
      </c>
      <c r="J22" s="262">
        <f t="shared" si="3"/>
        <v>-23.843315356230484</v>
      </c>
    </row>
    <row r="23" spans="2:10">
      <c r="B23" s="485" t="s">
        <v>29</v>
      </c>
      <c r="C23" s="383">
        <v>3662</v>
      </c>
      <c r="D23" s="385">
        <v>1894</v>
      </c>
      <c r="E23" s="274">
        <f t="shared" si="0"/>
        <v>51.720371381758603</v>
      </c>
      <c r="F23" s="383">
        <v>3029</v>
      </c>
      <c r="G23" s="385">
        <v>1622</v>
      </c>
      <c r="H23" s="483">
        <f t="shared" si="1"/>
        <v>53.549026081214926</v>
      </c>
      <c r="I23" s="270">
        <f t="shared" si="2"/>
        <v>-633</v>
      </c>
      <c r="J23" s="484">
        <f t="shared" si="3"/>
        <v>-17.285636264336429</v>
      </c>
    </row>
    <row r="24" spans="2:10">
      <c r="B24" s="98" t="s">
        <v>30</v>
      </c>
      <c r="C24" s="45">
        <v>3823</v>
      </c>
      <c r="D24" s="104">
        <v>2118</v>
      </c>
      <c r="E24" s="220">
        <f t="shared" si="0"/>
        <v>55.40151713314151</v>
      </c>
      <c r="F24" s="45">
        <v>3548</v>
      </c>
      <c r="G24" s="104">
        <v>2037</v>
      </c>
      <c r="H24" s="261">
        <f t="shared" si="1"/>
        <v>57.412626832018042</v>
      </c>
      <c r="I24" s="200">
        <f t="shared" si="2"/>
        <v>-275</v>
      </c>
      <c r="J24" s="262">
        <f t="shared" si="3"/>
        <v>-7.1933036882029819</v>
      </c>
    </row>
    <row r="25" spans="2:10">
      <c r="B25" s="485" t="s">
        <v>31</v>
      </c>
      <c r="C25" s="383">
        <v>3405</v>
      </c>
      <c r="D25" s="385">
        <v>1901</v>
      </c>
      <c r="E25" s="274">
        <f t="shared" si="0"/>
        <v>55.829662261380321</v>
      </c>
      <c r="F25" s="383">
        <v>2969</v>
      </c>
      <c r="G25" s="385">
        <v>1703</v>
      </c>
      <c r="H25" s="483">
        <f t="shared" si="1"/>
        <v>57.359380262714716</v>
      </c>
      <c r="I25" s="270">
        <f t="shared" si="2"/>
        <v>-436</v>
      </c>
      <c r="J25" s="484">
        <f t="shared" si="3"/>
        <v>-12.804698972099853</v>
      </c>
    </row>
    <row r="26" spans="2:10">
      <c r="B26" s="98" t="s">
        <v>32</v>
      </c>
      <c r="C26" s="45">
        <v>5428</v>
      </c>
      <c r="D26" s="104">
        <v>2626</v>
      </c>
      <c r="E26" s="220">
        <f t="shared" si="0"/>
        <v>48.378776713338247</v>
      </c>
      <c r="F26" s="45">
        <v>5356</v>
      </c>
      <c r="G26" s="104">
        <v>2615</v>
      </c>
      <c r="H26" s="261">
        <f t="shared" si="1"/>
        <v>48.823749066467514</v>
      </c>
      <c r="I26" s="200">
        <f t="shared" si="2"/>
        <v>-72</v>
      </c>
      <c r="J26" s="262">
        <f t="shared" si="3"/>
        <v>-1.3264554163596167</v>
      </c>
    </row>
    <row r="27" spans="2:10">
      <c r="B27" s="485" t="s">
        <v>33</v>
      </c>
      <c r="C27" s="383">
        <v>3034</v>
      </c>
      <c r="D27" s="385">
        <v>1654</v>
      </c>
      <c r="E27" s="274">
        <f t="shared" si="0"/>
        <v>54.515491100856956</v>
      </c>
      <c r="F27" s="383">
        <v>2157</v>
      </c>
      <c r="G27" s="385">
        <v>1150</v>
      </c>
      <c r="H27" s="483">
        <f t="shared" si="1"/>
        <v>53.31478905887807</v>
      </c>
      <c r="I27" s="270">
        <f t="shared" si="2"/>
        <v>-877</v>
      </c>
      <c r="J27" s="484">
        <f t="shared" si="3"/>
        <v>-28.90573500329598</v>
      </c>
    </row>
    <row r="28" spans="2:10">
      <c r="B28" s="98" t="s">
        <v>34</v>
      </c>
      <c r="C28" s="45">
        <v>3295</v>
      </c>
      <c r="D28" s="104">
        <v>1869</v>
      </c>
      <c r="E28" s="220">
        <f t="shared" si="0"/>
        <v>56.722306525037936</v>
      </c>
      <c r="F28" s="45">
        <v>2471</v>
      </c>
      <c r="G28" s="104">
        <v>1473</v>
      </c>
      <c r="H28" s="261">
        <f t="shared" si="1"/>
        <v>59.611493322541484</v>
      </c>
      <c r="I28" s="200">
        <f t="shared" si="2"/>
        <v>-824</v>
      </c>
      <c r="J28" s="262">
        <f t="shared" si="3"/>
        <v>-25.007587253414265</v>
      </c>
    </row>
    <row r="29" spans="2:10">
      <c r="B29" s="485" t="s">
        <v>35</v>
      </c>
      <c r="C29" s="383">
        <v>3877</v>
      </c>
      <c r="D29" s="385">
        <v>2170</v>
      </c>
      <c r="E29" s="274">
        <f t="shared" si="0"/>
        <v>55.971111684291976</v>
      </c>
      <c r="F29" s="383">
        <v>3608</v>
      </c>
      <c r="G29" s="385">
        <v>2033</v>
      </c>
      <c r="H29" s="483">
        <f t="shared" si="1"/>
        <v>56.347006651884698</v>
      </c>
      <c r="I29" s="270">
        <f t="shared" si="2"/>
        <v>-269</v>
      </c>
      <c r="J29" s="484">
        <f t="shared" si="3"/>
        <v>-6.9383543977302038</v>
      </c>
    </row>
    <row r="30" spans="2:10">
      <c r="B30" s="98" t="s">
        <v>36</v>
      </c>
      <c r="C30" s="45">
        <v>1626</v>
      </c>
      <c r="D30" s="104">
        <v>979</v>
      </c>
      <c r="E30" s="220">
        <f t="shared" si="0"/>
        <v>60.20910209102091</v>
      </c>
      <c r="F30" s="45">
        <v>1410</v>
      </c>
      <c r="G30" s="104">
        <v>831</v>
      </c>
      <c r="H30" s="261">
        <f t="shared" si="1"/>
        <v>58.936170212765958</v>
      </c>
      <c r="I30" s="200">
        <f t="shared" si="2"/>
        <v>-216</v>
      </c>
      <c r="J30" s="262">
        <f t="shared" si="3"/>
        <v>-13.284132841328413</v>
      </c>
    </row>
    <row r="31" spans="2:10">
      <c r="B31" s="485" t="s">
        <v>37</v>
      </c>
      <c r="C31" s="383">
        <v>1193</v>
      </c>
      <c r="D31" s="385">
        <v>686</v>
      </c>
      <c r="E31" s="274">
        <f t="shared" si="0"/>
        <v>57.502095557418272</v>
      </c>
      <c r="F31" s="383">
        <v>1022</v>
      </c>
      <c r="G31" s="385">
        <v>587</v>
      </c>
      <c r="H31" s="483">
        <f t="shared" si="1"/>
        <v>57.436399217221137</v>
      </c>
      <c r="I31" s="270">
        <f t="shared" si="2"/>
        <v>-171</v>
      </c>
      <c r="J31" s="484">
        <f t="shared" si="3"/>
        <v>-14.333612740989103</v>
      </c>
    </row>
    <row r="32" spans="2:10">
      <c r="B32" s="98" t="s">
        <v>38</v>
      </c>
      <c r="C32" s="45">
        <v>3337</v>
      </c>
      <c r="D32" s="104">
        <v>1780</v>
      </c>
      <c r="E32" s="220">
        <f t="shared" si="0"/>
        <v>53.341324543002699</v>
      </c>
      <c r="F32" s="45">
        <v>2809</v>
      </c>
      <c r="G32" s="104">
        <v>1499</v>
      </c>
      <c r="H32" s="261">
        <f t="shared" si="1"/>
        <v>53.36418654325383</v>
      </c>
      <c r="I32" s="200">
        <f t="shared" si="2"/>
        <v>-528</v>
      </c>
      <c r="J32" s="262">
        <f t="shared" si="3"/>
        <v>-15.822595145340125</v>
      </c>
    </row>
    <row r="33" spans="2:10">
      <c r="B33" s="485" t="s">
        <v>39</v>
      </c>
      <c r="C33" s="383">
        <v>5212</v>
      </c>
      <c r="D33" s="385">
        <v>2603</v>
      </c>
      <c r="E33" s="274">
        <f t="shared" si="0"/>
        <v>49.942440521872605</v>
      </c>
      <c r="F33" s="383">
        <v>5228</v>
      </c>
      <c r="G33" s="385">
        <v>2621</v>
      </c>
      <c r="H33" s="483">
        <f t="shared" si="1"/>
        <v>50.133894414690133</v>
      </c>
      <c r="I33" s="270">
        <f t="shared" si="2"/>
        <v>16</v>
      </c>
      <c r="J33" s="484">
        <f t="shared" si="3"/>
        <v>0.30698388334612431</v>
      </c>
    </row>
    <row r="34" spans="2:10" ht="15.75" thickBot="1">
      <c r="B34" s="44" t="s">
        <v>40</v>
      </c>
      <c r="C34" s="46">
        <v>1639</v>
      </c>
      <c r="D34" s="105">
        <v>905</v>
      </c>
      <c r="E34" s="222">
        <f t="shared" si="0"/>
        <v>55.216595485051862</v>
      </c>
      <c r="F34" s="46">
        <v>1452</v>
      </c>
      <c r="G34" s="105">
        <v>816</v>
      </c>
      <c r="H34" s="263">
        <f>G34*100/F34</f>
        <v>56.198347107438018</v>
      </c>
      <c r="I34" s="221">
        <f t="shared" si="2"/>
        <v>-187</v>
      </c>
      <c r="J34" s="264">
        <f t="shared" si="3"/>
        <v>-11.409395973154362</v>
      </c>
    </row>
    <row r="36" spans="2:10" ht="35.25" customHeight="1">
      <c r="B36" s="745" t="s">
        <v>208</v>
      </c>
      <c r="C36" s="745"/>
      <c r="D36" s="745"/>
      <c r="E36" s="745"/>
      <c r="F36" s="745"/>
      <c r="G36" s="745"/>
      <c r="H36" s="745"/>
      <c r="I36" s="745"/>
      <c r="J36" s="745"/>
    </row>
  </sheetData>
  <mergeCells count="12">
    <mergeCell ref="B36:J36"/>
    <mergeCell ref="J5:J8"/>
    <mergeCell ref="C6:E6"/>
    <mergeCell ref="F6:H6"/>
    <mergeCell ref="C7:C8"/>
    <mergeCell ref="D7:E7"/>
    <mergeCell ref="F7:F8"/>
    <mergeCell ref="G7:H7"/>
    <mergeCell ref="B5:B8"/>
    <mergeCell ref="C5:E5"/>
    <mergeCell ref="F5:H5"/>
    <mergeCell ref="I5:I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ignoredErrors>
    <ignoredError sqref="E9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2:N37"/>
  <sheetViews>
    <sheetView workbookViewId="0">
      <selection activeCell="B2" sqref="B2"/>
    </sheetView>
  </sheetViews>
  <sheetFormatPr defaultRowHeight="15"/>
  <cols>
    <col min="1" max="1" width="4" style="11" customWidth="1"/>
    <col min="2" max="2" width="26" style="11" customWidth="1"/>
    <col min="3" max="4" width="10.7109375" style="11" customWidth="1"/>
    <col min="5" max="5" width="5" style="11" bestFit="1" customWidth="1"/>
    <col min="6" max="7" width="10.7109375" style="11" customWidth="1"/>
    <col min="8" max="8" width="5" style="11" bestFit="1" customWidth="1"/>
    <col min="9" max="10" width="10.7109375" style="11" customWidth="1"/>
    <col min="11" max="11" width="5" style="11" bestFit="1" customWidth="1"/>
    <col min="12" max="13" width="10.7109375" style="11" customWidth="1"/>
    <col min="14" max="14" width="5" style="11" bestFit="1" customWidth="1"/>
    <col min="15" max="16384" width="9.140625" style="11"/>
  </cols>
  <sheetData>
    <row r="2" spans="1:14">
      <c r="B2" s="11" t="s">
        <v>349</v>
      </c>
    </row>
    <row r="3" spans="1:14">
      <c r="A3" s="11" t="s">
        <v>108</v>
      </c>
      <c r="B3" s="11" t="s">
        <v>109</v>
      </c>
    </row>
    <row r="4" spans="1:14" ht="15.75" thickBot="1"/>
    <row r="5" spans="1:14">
      <c r="B5" s="661" t="s">
        <v>214</v>
      </c>
      <c r="C5" s="759" t="s">
        <v>105</v>
      </c>
      <c r="D5" s="760"/>
      <c r="E5" s="760"/>
      <c r="F5" s="760"/>
      <c r="G5" s="760"/>
      <c r="H5" s="760"/>
      <c r="I5" s="760"/>
      <c r="J5" s="760"/>
      <c r="K5" s="760"/>
      <c r="L5" s="760"/>
      <c r="M5" s="760"/>
      <c r="N5" s="761"/>
    </row>
    <row r="6" spans="1:14" ht="28.5" customHeight="1">
      <c r="B6" s="702"/>
      <c r="C6" s="764" t="s">
        <v>213</v>
      </c>
      <c r="D6" s="765"/>
      <c r="E6" s="766"/>
      <c r="F6" s="764" t="s">
        <v>212</v>
      </c>
      <c r="G6" s="765"/>
      <c r="H6" s="765"/>
      <c r="I6" s="765"/>
      <c r="J6" s="765"/>
      <c r="K6" s="765"/>
      <c r="L6" s="765"/>
      <c r="M6" s="765"/>
      <c r="N6" s="766"/>
    </row>
    <row r="7" spans="1:14" ht="15" customHeight="1" thickBot="1">
      <c r="B7" s="702"/>
      <c r="C7" s="777"/>
      <c r="D7" s="778"/>
      <c r="E7" s="779"/>
      <c r="F7" s="752" t="s">
        <v>150</v>
      </c>
      <c r="G7" s="768"/>
      <c r="H7" s="768"/>
      <c r="I7" s="768" t="s">
        <v>146</v>
      </c>
      <c r="J7" s="768"/>
      <c r="K7" s="768"/>
      <c r="L7" s="768" t="s">
        <v>151</v>
      </c>
      <c r="M7" s="768"/>
      <c r="N7" s="769"/>
    </row>
    <row r="8" spans="1:14" ht="15" customHeight="1">
      <c r="B8" s="702"/>
      <c r="C8" s="776" t="s">
        <v>2</v>
      </c>
      <c r="D8" s="774" t="s">
        <v>147</v>
      </c>
      <c r="E8" s="775"/>
      <c r="F8" s="763" t="s">
        <v>2</v>
      </c>
      <c r="G8" s="730" t="s">
        <v>147</v>
      </c>
      <c r="H8" s="686"/>
      <c r="I8" s="729" t="s">
        <v>2</v>
      </c>
      <c r="J8" s="730" t="s">
        <v>147</v>
      </c>
      <c r="K8" s="686"/>
      <c r="L8" s="770" t="s">
        <v>2</v>
      </c>
      <c r="M8" s="772" t="s">
        <v>147</v>
      </c>
      <c r="N8" s="773"/>
    </row>
    <row r="9" spans="1:14" ht="15.75" customHeight="1" thickBot="1">
      <c r="B9" s="675"/>
      <c r="C9" s="752"/>
      <c r="D9" s="64" t="s">
        <v>118</v>
      </c>
      <c r="E9" s="63" t="s">
        <v>0</v>
      </c>
      <c r="F9" s="644"/>
      <c r="G9" s="64" t="s">
        <v>118</v>
      </c>
      <c r="H9" s="63" t="s">
        <v>0</v>
      </c>
      <c r="I9" s="752"/>
      <c r="J9" s="64" t="s">
        <v>118</v>
      </c>
      <c r="K9" s="63" t="s">
        <v>0</v>
      </c>
      <c r="L9" s="771"/>
      <c r="M9" s="64" t="s">
        <v>118</v>
      </c>
      <c r="N9" s="63" t="s">
        <v>0</v>
      </c>
    </row>
    <row r="10" spans="1:14">
      <c r="B10" s="123" t="s">
        <v>15</v>
      </c>
      <c r="C10" s="227">
        <f>SUM(C11:C35)</f>
        <v>123514</v>
      </c>
      <c r="D10" s="4">
        <f>SUM(D11:D35)</f>
        <v>63579</v>
      </c>
      <c r="E10" s="5">
        <f>D10/C10*100</f>
        <v>51.475136421782139</v>
      </c>
      <c r="F10" s="227">
        <f>SUM(F11:F35)</f>
        <v>42524</v>
      </c>
      <c r="G10" s="4">
        <f t="shared" ref="G10:M10" si="0">SUM(G11:G35)</f>
        <v>22727</v>
      </c>
      <c r="H10" s="5">
        <f>G10/F10*100</f>
        <v>53.445113347756553</v>
      </c>
      <c r="I10" s="227">
        <f t="shared" si="0"/>
        <v>53541</v>
      </c>
      <c r="J10" s="4">
        <f t="shared" si="0"/>
        <v>30075</v>
      </c>
      <c r="K10" s="5">
        <f>J10/I10*100</f>
        <v>56.171905642404887</v>
      </c>
      <c r="L10" s="108">
        <f>SUM(L11:L35)</f>
        <v>27449</v>
      </c>
      <c r="M10" s="4">
        <f t="shared" si="0"/>
        <v>10777</v>
      </c>
      <c r="N10" s="5">
        <f>M10/L10*100</f>
        <v>39.261903894495248</v>
      </c>
    </row>
    <row r="11" spans="1:14">
      <c r="B11" s="180" t="s">
        <v>16</v>
      </c>
      <c r="C11" s="200">
        <v>1788</v>
      </c>
      <c r="D11" s="7">
        <v>935</v>
      </c>
      <c r="E11" s="8">
        <f t="shared" ref="E11:E35" si="1">D11/C11*100</f>
        <v>52.293064876957494</v>
      </c>
      <c r="F11" s="200">
        <v>620</v>
      </c>
      <c r="G11" s="7">
        <v>348</v>
      </c>
      <c r="H11" s="8">
        <f t="shared" ref="H11:H35" si="2">G11/F11*100</f>
        <v>56.129032258064512</v>
      </c>
      <c r="I11" s="200">
        <f t="shared" ref="I11:I35" si="3">SUM(C11)-(F11+L11)</f>
        <v>731</v>
      </c>
      <c r="J11" s="7">
        <f t="shared" ref="J11:J35" si="4">SUM(D11)-(G11+M11)</f>
        <v>405</v>
      </c>
      <c r="K11" s="8">
        <f t="shared" ref="K11:K35" si="5">J11/I11*100</f>
        <v>55.403556771545823</v>
      </c>
      <c r="L11" s="32">
        <v>437</v>
      </c>
      <c r="M11" s="7">
        <v>182</v>
      </c>
      <c r="N11" s="8">
        <f t="shared" ref="N11:N35" si="6">M11/L11*100</f>
        <v>41.647597254004573</v>
      </c>
    </row>
    <row r="12" spans="1:14">
      <c r="B12" s="430" t="s">
        <v>17</v>
      </c>
      <c r="C12" s="270">
        <v>6032</v>
      </c>
      <c r="D12" s="273">
        <v>3294</v>
      </c>
      <c r="E12" s="275">
        <f t="shared" si="1"/>
        <v>54.608753315649871</v>
      </c>
      <c r="F12" s="270">
        <v>1847</v>
      </c>
      <c r="G12" s="273">
        <v>1032</v>
      </c>
      <c r="H12" s="275">
        <f t="shared" si="2"/>
        <v>55.874390904168926</v>
      </c>
      <c r="I12" s="270">
        <f t="shared" si="3"/>
        <v>2808</v>
      </c>
      <c r="J12" s="273">
        <f t="shared" si="4"/>
        <v>1665</v>
      </c>
      <c r="K12" s="275">
        <f t="shared" si="5"/>
        <v>59.294871794871796</v>
      </c>
      <c r="L12" s="271">
        <v>1377</v>
      </c>
      <c r="M12" s="273">
        <v>597</v>
      </c>
      <c r="N12" s="275">
        <f t="shared" si="6"/>
        <v>43.355119825708059</v>
      </c>
    </row>
    <row r="13" spans="1:14">
      <c r="B13" s="180" t="s">
        <v>18</v>
      </c>
      <c r="C13" s="200">
        <v>6587</v>
      </c>
      <c r="D13" s="7">
        <v>3809</v>
      </c>
      <c r="E13" s="8">
        <f t="shared" si="1"/>
        <v>57.826020950356764</v>
      </c>
      <c r="F13" s="200">
        <v>2604</v>
      </c>
      <c r="G13" s="7">
        <v>1590</v>
      </c>
      <c r="H13" s="8">
        <f t="shared" si="2"/>
        <v>61.059907834101381</v>
      </c>
      <c r="I13" s="200">
        <f t="shared" si="3"/>
        <v>2704</v>
      </c>
      <c r="J13" s="7">
        <f t="shared" si="4"/>
        <v>1649</v>
      </c>
      <c r="K13" s="8">
        <f t="shared" si="5"/>
        <v>60.98372781065089</v>
      </c>
      <c r="L13" s="32">
        <v>1279</v>
      </c>
      <c r="M13" s="7">
        <v>570</v>
      </c>
      <c r="N13" s="8">
        <f t="shared" si="6"/>
        <v>44.566067240031273</v>
      </c>
    </row>
    <row r="14" spans="1:14">
      <c r="B14" s="430" t="s">
        <v>19</v>
      </c>
      <c r="C14" s="270">
        <v>8315</v>
      </c>
      <c r="D14" s="273">
        <v>4074</v>
      </c>
      <c r="E14" s="275">
        <f t="shared" si="1"/>
        <v>48.995790739627182</v>
      </c>
      <c r="F14" s="270">
        <v>2848</v>
      </c>
      <c r="G14" s="273">
        <v>1423</v>
      </c>
      <c r="H14" s="275">
        <f t="shared" si="2"/>
        <v>49.96488764044944</v>
      </c>
      <c r="I14" s="270">
        <f t="shared" si="3"/>
        <v>3712</v>
      </c>
      <c r="J14" s="273">
        <f t="shared" si="4"/>
        <v>1970</v>
      </c>
      <c r="K14" s="275">
        <f t="shared" si="5"/>
        <v>53.071120689655174</v>
      </c>
      <c r="L14" s="271">
        <v>1755</v>
      </c>
      <c r="M14" s="273">
        <v>681</v>
      </c>
      <c r="N14" s="275">
        <f t="shared" si="6"/>
        <v>38.803418803418808</v>
      </c>
    </row>
    <row r="15" spans="1:14">
      <c r="B15" s="180" t="s">
        <v>20</v>
      </c>
      <c r="C15" s="200">
        <v>8091</v>
      </c>
      <c r="D15" s="7">
        <v>4476</v>
      </c>
      <c r="E15" s="8">
        <f t="shared" si="1"/>
        <v>55.32072673340749</v>
      </c>
      <c r="F15" s="200">
        <v>2671</v>
      </c>
      <c r="G15" s="7">
        <v>1528</v>
      </c>
      <c r="H15" s="8">
        <f t="shared" si="2"/>
        <v>57.207038562336201</v>
      </c>
      <c r="I15" s="200">
        <f t="shared" si="3"/>
        <v>3784</v>
      </c>
      <c r="J15" s="7">
        <f t="shared" si="4"/>
        <v>2275</v>
      </c>
      <c r="K15" s="8">
        <f t="shared" si="5"/>
        <v>60.121564482029598</v>
      </c>
      <c r="L15" s="32">
        <v>1636</v>
      </c>
      <c r="M15" s="7">
        <v>673</v>
      </c>
      <c r="N15" s="8">
        <f t="shared" si="6"/>
        <v>41.136919315403425</v>
      </c>
    </row>
    <row r="16" spans="1:14">
      <c r="B16" s="430" t="s">
        <v>21</v>
      </c>
      <c r="C16" s="270">
        <v>3175</v>
      </c>
      <c r="D16" s="273">
        <v>1581</v>
      </c>
      <c r="E16" s="275">
        <f t="shared" si="1"/>
        <v>49.795275590551178</v>
      </c>
      <c r="F16" s="270">
        <v>1220</v>
      </c>
      <c r="G16" s="273">
        <v>621</v>
      </c>
      <c r="H16" s="275">
        <f t="shared" si="2"/>
        <v>50.901639344262293</v>
      </c>
      <c r="I16" s="270">
        <f t="shared" si="3"/>
        <v>1198</v>
      </c>
      <c r="J16" s="273">
        <f t="shared" si="4"/>
        <v>695</v>
      </c>
      <c r="K16" s="275">
        <f t="shared" si="5"/>
        <v>58.013355592654428</v>
      </c>
      <c r="L16" s="271">
        <v>757</v>
      </c>
      <c r="M16" s="273">
        <v>265</v>
      </c>
      <c r="N16" s="275">
        <f t="shared" si="6"/>
        <v>35.006605019815055</v>
      </c>
    </row>
    <row r="17" spans="2:14">
      <c r="B17" s="180" t="s">
        <v>22</v>
      </c>
      <c r="C17" s="200">
        <v>5041</v>
      </c>
      <c r="D17" s="7">
        <v>2753</v>
      </c>
      <c r="E17" s="8">
        <f t="shared" si="1"/>
        <v>54.612180122991475</v>
      </c>
      <c r="F17" s="200">
        <v>1713</v>
      </c>
      <c r="G17" s="7">
        <v>1007</v>
      </c>
      <c r="H17" s="8">
        <f t="shared" si="2"/>
        <v>58.785755983654411</v>
      </c>
      <c r="I17" s="200">
        <f t="shared" si="3"/>
        <v>2217</v>
      </c>
      <c r="J17" s="7">
        <f t="shared" si="4"/>
        <v>1329</v>
      </c>
      <c r="K17" s="8">
        <f t="shared" si="5"/>
        <v>59.945872801082544</v>
      </c>
      <c r="L17" s="32">
        <v>1111</v>
      </c>
      <c r="M17" s="7">
        <v>417</v>
      </c>
      <c r="N17" s="8">
        <f t="shared" si="6"/>
        <v>37.53375337533754</v>
      </c>
    </row>
    <row r="18" spans="2:14">
      <c r="B18" s="430" t="s">
        <v>23</v>
      </c>
      <c r="C18" s="270">
        <v>2486</v>
      </c>
      <c r="D18" s="273">
        <v>1186</v>
      </c>
      <c r="E18" s="275">
        <f t="shared" si="1"/>
        <v>47.707160096540626</v>
      </c>
      <c r="F18" s="270">
        <v>793</v>
      </c>
      <c r="G18" s="273">
        <v>368</v>
      </c>
      <c r="H18" s="275">
        <f t="shared" si="2"/>
        <v>46.406052963430014</v>
      </c>
      <c r="I18" s="270">
        <f t="shared" si="3"/>
        <v>1124</v>
      </c>
      <c r="J18" s="273">
        <f t="shared" si="4"/>
        <v>602</v>
      </c>
      <c r="K18" s="275">
        <f t="shared" si="5"/>
        <v>53.558718861209961</v>
      </c>
      <c r="L18" s="271">
        <v>569</v>
      </c>
      <c r="M18" s="273">
        <v>216</v>
      </c>
      <c r="N18" s="275">
        <f t="shared" si="6"/>
        <v>37.961335676625659</v>
      </c>
    </row>
    <row r="19" spans="2:14">
      <c r="B19" s="180" t="s">
        <v>24</v>
      </c>
      <c r="C19" s="200">
        <v>4809</v>
      </c>
      <c r="D19" s="7">
        <v>2387</v>
      </c>
      <c r="E19" s="8">
        <f t="shared" si="1"/>
        <v>49.636098981077147</v>
      </c>
      <c r="F19" s="200">
        <v>1852</v>
      </c>
      <c r="G19" s="7">
        <v>935</v>
      </c>
      <c r="H19" s="8">
        <f t="shared" si="2"/>
        <v>50.485961123110144</v>
      </c>
      <c r="I19" s="200">
        <f t="shared" si="3"/>
        <v>1978</v>
      </c>
      <c r="J19" s="7">
        <f t="shared" si="4"/>
        <v>1091</v>
      </c>
      <c r="K19" s="8">
        <f t="shared" si="5"/>
        <v>55.156723963599596</v>
      </c>
      <c r="L19" s="32">
        <v>979</v>
      </c>
      <c r="M19" s="7">
        <v>361</v>
      </c>
      <c r="N19" s="8">
        <f t="shared" si="6"/>
        <v>36.874361593462716</v>
      </c>
    </row>
    <row r="20" spans="2:14">
      <c r="B20" s="430" t="s">
        <v>25</v>
      </c>
      <c r="C20" s="270">
        <v>3360</v>
      </c>
      <c r="D20" s="273">
        <v>1559</v>
      </c>
      <c r="E20" s="275">
        <f t="shared" si="1"/>
        <v>46.398809523809526</v>
      </c>
      <c r="F20" s="270">
        <v>1361</v>
      </c>
      <c r="G20" s="273">
        <v>657</v>
      </c>
      <c r="H20" s="275">
        <f t="shared" si="2"/>
        <v>48.273328434974282</v>
      </c>
      <c r="I20" s="270">
        <f t="shared" si="3"/>
        <v>1284</v>
      </c>
      <c r="J20" s="273">
        <f t="shared" si="4"/>
        <v>639</v>
      </c>
      <c r="K20" s="275">
        <f t="shared" si="5"/>
        <v>49.766355140186917</v>
      </c>
      <c r="L20" s="271">
        <v>715</v>
      </c>
      <c r="M20" s="273">
        <v>263</v>
      </c>
      <c r="N20" s="275">
        <f t="shared" si="6"/>
        <v>36.78321678321678</v>
      </c>
    </row>
    <row r="21" spans="2:14">
      <c r="B21" s="180" t="s">
        <v>26</v>
      </c>
      <c r="C21" s="200">
        <v>4691</v>
      </c>
      <c r="D21" s="7">
        <v>2202</v>
      </c>
      <c r="E21" s="8">
        <f t="shared" si="1"/>
        <v>46.940950756768281</v>
      </c>
      <c r="F21" s="200">
        <v>1735</v>
      </c>
      <c r="G21" s="7">
        <v>824</v>
      </c>
      <c r="H21" s="8">
        <f t="shared" si="2"/>
        <v>47.492795389048993</v>
      </c>
      <c r="I21" s="200">
        <f t="shared" si="3"/>
        <v>1968</v>
      </c>
      <c r="J21" s="7">
        <f t="shared" si="4"/>
        <v>1049</v>
      </c>
      <c r="K21" s="8">
        <f t="shared" si="5"/>
        <v>53.302845528455286</v>
      </c>
      <c r="L21" s="32">
        <v>988</v>
      </c>
      <c r="M21" s="7">
        <v>329</v>
      </c>
      <c r="N21" s="8">
        <f t="shared" si="6"/>
        <v>33.299595141700408</v>
      </c>
    </row>
    <row r="22" spans="2:14">
      <c r="B22" s="430" t="s">
        <v>27</v>
      </c>
      <c r="C22" s="270">
        <v>7114</v>
      </c>
      <c r="D22" s="273">
        <v>3692</v>
      </c>
      <c r="E22" s="275">
        <f t="shared" si="1"/>
        <v>51.897666572954734</v>
      </c>
      <c r="F22" s="270">
        <v>2532</v>
      </c>
      <c r="G22" s="273">
        <v>1401</v>
      </c>
      <c r="H22" s="275">
        <f t="shared" si="2"/>
        <v>55.33175355450237</v>
      </c>
      <c r="I22" s="270">
        <f t="shared" si="3"/>
        <v>2829</v>
      </c>
      <c r="J22" s="273">
        <f t="shared" si="4"/>
        <v>1596</v>
      </c>
      <c r="K22" s="275">
        <f t="shared" si="5"/>
        <v>56.415694591728524</v>
      </c>
      <c r="L22" s="271">
        <v>1753</v>
      </c>
      <c r="M22" s="273">
        <v>695</v>
      </c>
      <c r="N22" s="275">
        <f t="shared" si="6"/>
        <v>39.646320593268683</v>
      </c>
    </row>
    <row r="23" spans="2:14">
      <c r="B23" s="180" t="s">
        <v>28</v>
      </c>
      <c r="C23" s="200">
        <v>4603</v>
      </c>
      <c r="D23" s="7">
        <v>2219</v>
      </c>
      <c r="E23" s="8">
        <f t="shared" si="1"/>
        <v>48.207690636541386</v>
      </c>
      <c r="F23" s="200">
        <v>1706</v>
      </c>
      <c r="G23" s="7">
        <v>816</v>
      </c>
      <c r="H23" s="8">
        <f t="shared" si="2"/>
        <v>47.831184056271979</v>
      </c>
      <c r="I23" s="200">
        <f t="shared" si="3"/>
        <v>1876</v>
      </c>
      <c r="J23" s="7">
        <f t="shared" si="4"/>
        <v>1016</v>
      </c>
      <c r="K23" s="8">
        <f t="shared" si="5"/>
        <v>54.157782515991471</v>
      </c>
      <c r="L23" s="32">
        <v>1021</v>
      </c>
      <c r="M23" s="7">
        <v>387</v>
      </c>
      <c r="N23" s="8">
        <f t="shared" si="6"/>
        <v>37.904015670910873</v>
      </c>
    </row>
    <row r="24" spans="2:14">
      <c r="B24" s="485" t="s">
        <v>29</v>
      </c>
      <c r="C24" s="383">
        <v>5036</v>
      </c>
      <c r="D24" s="385">
        <v>2532</v>
      </c>
      <c r="E24" s="275">
        <f t="shared" si="1"/>
        <v>50.27799841143765</v>
      </c>
      <c r="F24" s="383">
        <v>1877</v>
      </c>
      <c r="G24" s="385">
        <v>1017</v>
      </c>
      <c r="H24" s="275">
        <f t="shared" si="2"/>
        <v>54.18220564730953</v>
      </c>
      <c r="I24" s="383">
        <f t="shared" si="3"/>
        <v>2147</v>
      </c>
      <c r="J24" s="385">
        <f t="shared" si="4"/>
        <v>1135</v>
      </c>
      <c r="K24" s="275">
        <f t="shared" si="5"/>
        <v>52.864462040055891</v>
      </c>
      <c r="L24" s="384">
        <v>1012</v>
      </c>
      <c r="M24" s="385">
        <v>380</v>
      </c>
      <c r="N24" s="275">
        <f t="shared" si="6"/>
        <v>37.549407114624508</v>
      </c>
    </row>
    <row r="25" spans="2:14">
      <c r="B25" s="98" t="s">
        <v>30</v>
      </c>
      <c r="C25" s="45">
        <v>5675</v>
      </c>
      <c r="D25" s="104">
        <v>2930</v>
      </c>
      <c r="E25" s="8">
        <f t="shared" si="1"/>
        <v>51.629955947136565</v>
      </c>
      <c r="F25" s="45">
        <v>2127</v>
      </c>
      <c r="G25" s="104">
        <v>1143</v>
      </c>
      <c r="H25" s="8">
        <f t="shared" si="2"/>
        <v>53.737658674189007</v>
      </c>
      <c r="I25" s="45">
        <f t="shared" si="3"/>
        <v>2485</v>
      </c>
      <c r="J25" s="104">
        <f t="shared" si="4"/>
        <v>1413</v>
      </c>
      <c r="K25" s="8">
        <f t="shared" si="5"/>
        <v>56.861167002012067</v>
      </c>
      <c r="L25" s="106">
        <v>1063</v>
      </c>
      <c r="M25" s="104">
        <v>374</v>
      </c>
      <c r="N25" s="8">
        <f t="shared" si="6"/>
        <v>35.183443085606775</v>
      </c>
    </row>
    <row r="26" spans="2:14">
      <c r="B26" s="485" t="s">
        <v>31</v>
      </c>
      <c r="C26" s="383">
        <v>4882</v>
      </c>
      <c r="D26" s="385">
        <v>2590</v>
      </c>
      <c r="E26" s="275">
        <f t="shared" si="1"/>
        <v>53.052027857435476</v>
      </c>
      <c r="F26" s="383">
        <v>1887</v>
      </c>
      <c r="G26" s="385">
        <v>1011</v>
      </c>
      <c r="H26" s="275">
        <f t="shared" si="2"/>
        <v>53.577106518282989</v>
      </c>
      <c r="I26" s="383">
        <f t="shared" si="3"/>
        <v>2175</v>
      </c>
      <c r="J26" s="385">
        <f t="shared" si="4"/>
        <v>1255</v>
      </c>
      <c r="K26" s="275">
        <f t="shared" si="5"/>
        <v>57.701149425287355</v>
      </c>
      <c r="L26" s="384">
        <v>820</v>
      </c>
      <c r="M26" s="385">
        <v>324</v>
      </c>
      <c r="N26" s="275">
        <f t="shared" si="6"/>
        <v>39.512195121951223</v>
      </c>
    </row>
    <row r="27" spans="2:14">
      <c r="B27" s="98" t="s">
        <v>32</v>
      </c>
      <c r="C27" s="45">
        <v>8878</v>
      </c>
      <c r="D27" s="104">
        <v>4286</v>
      </c>
      <c r="E27" s="8">
        <f t="shared" si="1"/>
        <v>48.276638882631225</v>
      </c>
      <c r="F27" s="45">
        <v>3389</v>
      </c>
      <c r="G27" s="104">
        <v>1674</v>
      </c>
      <c r="H27" s="8">
        <f t="shared" si="2"/>
        <v>49.395101799940988</v>
      </c>
      <c r="I27" s="45">
        <f t="shared" si="3"/>
        <v>3650</v>
      </c>
      <c r="J27" s="104">
        <f t="shared" si="4"/>
        <v>2005</v>
      </c>
      <c r="K27" s="8">
        <f t="shared" si="5"/>
        <v>54.93150684931507</v>
      </c>
      <c r="L27" s="106">
        <v>1839</v>
      </c>
      <c r="M27" s="104">
        <v>607</v>
      </c>
      <c r="N27" s="8">
        <f t="shared" si="6"/>
        <v>33.007069059271345</v>
      </c>
    </row>
    <row r="28" spans="2:14">
      <c r="B28" s="485" t="s">
        <v>33</v>
      </c>
      <c r="C28" s="383">
        <v>4036</v>
      </c>
      <c r="D28" s="385">
        <v>2019</v>
      </c>
      <c r="E28" s="275">
        <f t="shared" si="1"/>
        <v>50.024777006937562</v>
      </c>
      <c r="F28" s="383">
        <v>1321</v>
      </c>
      <c r="G28" s="385">
        <v>710</v>
      </c>
      <c r="H28" s="275">
        <f t="shared" si="2"/>
        <v>53.747161241483724</v>
      </c>
      <c r="I28" s="383">
        <f t="shared" si="3"/>
        <v>1694</v>
      </c>
      <c r="J28" s="385">
        <f t="shared" si="4"/>
        <v>911</v>
      </c>
      <c r="K28" s="275">
        <f t="shared" si="5"/>
        <v>53.778040141676506</v>
      </c>
      <c r="L28" s="384">
        <v>1021</v>
      </c>
      <c r="M28" s="385">
        <v>398</v>
      </c>
      <c r="N28" s="275">
        <f t="shared" si="6"/>
        <v>38.981390793339862</v>
      </c>
    </row>
    <row r="29" spans="2:14">
      <c r="B29" s="98" t="s">
        <v>34</v>
      </c>
      <c r="C29" s="45">
        <v>4215</v>
      </c>
      <c r="D29" s="104">
        <v>2280</v>
      </c>
      <c r="E29" s="8">
        <f t="shared" si="1"/>
        <v>54.092526690391466</v>
      </c>
      <c r="F29" s="45">
        <v>1247</v>
      </c>
      <c r="G29" s="104">
        <v>718</v>
      </c>
      <c r="H29" s="8">
        <f t="shared" si="2"/>
        <v>57.578187650360867</v>
      </c>
      <c r="I29" s="45">
        <f t="shared" si="3"/>
        <v>1804</v>
      </c>
      <c r="J29" s="104">
        <f t="shared" si="4"/>
        <v>1088</v>
      </c>
      <c r="K29" s="8">
        <f t="shared" si="5"/>
        <v>60.310421286031044</v>
      </c>
      <c r="L29" s="106">
        <v>1164</v>
      </c>
      <c r="M29" s="104">
        <v>474</v>
      </c>
      <c r="N29" s="8">
        <f t="shared" si="6"/>
        <v>40.72164948453608</v>
      </c>
    </row>
    <row r="30" spans="2:14">
      <c r="B30" s="485" t="s">
        <v>35</v>
      </c>
      <c r="C30" s="383">
        <v>5448</v>
      </c>
      <c r="D30" s="385">
        <v>2829</v>
      </c>
      <c r="E30" s="275">
        <f t="shared" si="1"/>
        <v>51.927312775330392</v>
      </c>
      <c r="F30" s="383">
        <v>1863</v>
      </c>
      <c r="G30" s="385">
        <v>993</v>
      </c>
      <c r="H30" s="275">
        <f t="shared" si="2"/>
        <v>53.301127214170698</v>
      </c>
      <c r="I30" s="383">
        <f t="shared" si="3"/>
        <v>2499</v>
      </c>
      <c r="J30" s="385">
        <f t="shared" si="4"/>
        <v>1403</v>
      </c>
      <c r="K30" s="275">
        <f t="shared" si="5"/>
        <v>56.142456982793121</v>
      </c>
      <c r="L30" s="384">
        <v>1086</v>
      </c>
      <c r="M30" s="385">
        <v>433</v>
      </c>
      <c r="N30" s="275">
        <f t="shared" si="6"/>
        <v>39.871086556169431</v>
      </c>
    </row>
    <row r="31" spans="2:14">
      <c r="B31" s="98" t="s">
        <v>36</v>
      </c>
      <c r="C31" s="45">
        <v>2542</v>
      </c>
      <c r="D31" s="104">
        <v>1363</v>
      </c>
      <c r="E31" s="8">
        <f t="shared" si="1"/>
        <v>53.619197482297395</v>
      </c>
      <c r="F31" s="45">
        <v>891</v>
      </c>
      <c r="G31" s="104">
        <v>537</v>
      </c>
      <c r="H31" s="8">
        <f t="shared" si="2"/>
        <v>60.26936026936027</v>
      </c>
      <c r="I31" s="45">
        <f t="shared" si="3"/>
        <v>1108</v>
      </c>
      <c r="J31" s="104">
        <f t="shared" si="4"/>
        <v>628</v>
      </c>
      <c r="K31" s="8">
        <f t="shared" si="5"/>
        <v>56.678700361010826</v>
      </c>
      <c r="L31" s="106">
        <v>543</v>
      </c>
      <c r="M31" s="104">
        <v>198</v>
      </c>
      <c r="N31" s="8">
        <f t="shared" si="6"/>
        <v>36.464088397790057</v>
      </c>
    </row>
    <row r="32" spans="2:14">
      <c r="B32" s="485" t="s">
        <v>37</v>
      </c>
      <c r="C32" s="383">
        <v>1796</v>
      </c>
      <c r="D32" s="385">
        <v>949</v>
      </c>
      <c r="E32" s="275">
        <f t="shared" si="1"/>
        <v>52.83964365256125</v>
      </c>
      <c r="F32" s="383">
        <v>486</v>
      </c>
      <c r="G32" s="385">
        <v>274</v>
      </c>
      <c r="H32" s="275">
        <f t="shared" si="2"/>
        <v>56.378600823045268</v>
      </c>
      <c r="I32" s="383">
        <f t="shared" si="3"/>
        <v>829</v>
      </c>
      <c r="J32" s="385">
        <f t="shared" si="4"/>
        <v>452</v>
      </c>
      <c r="K32" s="275">
        <f t="shared" si="5"/>
        <v>54.523522316043426</v>
      </c>
      <c r="L32" s="384">
        <v>481</v>
      </c>
      <c r="M32" s="385">
        <v>223</v>
      </c>
      <c r="N32" s="275">
        <f t="shared" si="6"/>
        <v>46.361746361746363</v>
      </c>
    </row>
    <row r="33" spans="2:14">
      <c r="B33" s="98" t="s">
        <v>38</v>
      </c>
      <c r="C33" s="45">
        <v>4100</v>
      </c>
      <c r="D33" s="104">
        <v>2117</v>
      </c>
      <c r="E33" s="8">
        <f t="shared" si="1"/>
        <v>51.634146341463413</v>
      </c>
      <c r="F33" s="45">
        <v>1030</v>
      </c>
      <c r="G33" s="104">
        <v>548</v>
      </c>
      <c r="H33" s="8">
        <f t="shared" si="2"/>
        <v>53.203883495145632</v>
      </c>
      <c r="I33" s="45">
        <f t="shared" si="3"/>
        <v>2000</v>
      </c>
      <c r="J33" s="104">
        <f t="shared" si="4"/>
        <v>1068</v>
      </c>
      <c r="K33" s="8">
        <f t="shared" si="5"/>
        <v>53.400000000000006</v>
      </c>
      <c r="L33" s="106">
        <v>1070</v>
      </c>
      <c r="M33" s="104">
        <v>501</v>
      </c>
      <c r="N33" s="8">
        <f t="shared" si="6"/>
        <v>46.822429906542055</v>
      </c>
    </row>
    <row r="34" spans="2:14">
      <c r="B34" s="485" t="s">
        <v>39</v>
      </c>
      <c r="C34" s="383">
        <v>8463</v>
      </c>
      <c r="D34" s="385">
        <v>4296</v>
      </c>
      <c r="E34" s="275">
        <f t="shared" si="1"/>
        <v>50.762141084721733</v>
      </c>
      <c r="F34" s="383">
        <v>2320</v>
      </c>
      <c r="G34" s="385">
        <v>1241</v>
      </c>
      <c r="H34" s="275">
        <f t="shared" si="2"/>
        <v>53.491379310344826</v>
      </c>
      <c r="I34" s="383">
        <f t="shared" si="3"/>
        <v>3768</v>
      </c>
      <c r="J34" s="385">
        <f t="shared" si="4"/>
        <v>2081</v>
      </c>
      <c r="K34" s="275">
        <f t="shared" si="5"/>
        <v>55.228237791932052</v>
      </c>
      <c r="L34" s="384">
        <v>2375</v>
      </c>
      <c r="M34" s="385">
        <v>974</v>
      </c>
      <c r="N34" s="275">
        <f t="shared" si="6"/>
        <v>41.010526315789477</v>
      </c>
    </row>
    <row r="35" spans="2:14" ht="15.75" thickBot="1">
      <c r="B35" s="44" t="s">
        <v>40</v>
      </c>
      <c r="C35" s="46">
        <v>2351</v>
      </c>
      <c r="D35" s="105">
        <v>1221</v>
      </c>
      <c r="E35" s="10">
        <f t="shared" si="1"/>
        <v>51.935346660995322</v>
      </c>
      <c r="F35" s="46">
        <v>584</v>
      </c>
      <c r="G35" s="105">
        <v>311</v>
      </c>
      <c r="H35" s="10">
        <f t="shared" si="2"/>
        <v>53.253424657534239</v>
      </c>
      <c r="I35" s="46">
        <f t="shared" si="3"/>
        <v>1169</v>
      </c>
      <c r="J35" s="105">
        <f t="shared" si="4"/>
        <v>655</v>
      </c>
      <c r="K35" s="10">
        <f t="shared" si="5"/>
        <v>56.030795551753634</v>
      </c>
      <c r="L35" s="107">
        <v>598</v>
      </c>
      <c r="M35" s="105">
        <v>255</v>
      </c>
      <c r="N35" s="10">
        <f t="shared" si="6"/>
        <v>42.642140468227424</v>
      </c>
    </row>
    <row r="36" spans="2:14">
      <c r="B36" s="762" t="s">
        <v>152</v>
      </c>
      <c r="C36" s="762"/>
      <c r="D36" s="762"/>
      <c r="E36" s="762"/>
      <c r="F36" s="762"/>
      <c r="G36" s="762"/>
      <c r="H36" s="762"/>
      <c r="I36" s="762"/>
      <c r="J36" s="762"/>
      <c r="K36" s="762"/>
      <c r="L36" s="762"/>
      <c r="M36" s="762"/>
      <c r="N36" s="762"/>
    </row>
    <row r="37" spans="2:14">
      <c r="B37" s="767" t="s">
        <v>153</v>
      </c>
      <c r="C37" s="767"/>
      <c r="D37" s="767"/>
      <c r="E37" s="767"/>
      <c r="F37" s="767"/>
      <c r="G37" s="767"/>
      <c r="H37" s="767"/>
      <c r="I37" s="767"/>
      <c r="J37" s="767"/>
      <c r="K37" s="767"/>
      <c r="L37" s="767"/>
      <c r="M37" s="767"/>
      <c r="N37" s="767"/>
    </row>
  </sheetData>
  <mergeCells count="17">
    <mergeCell ref="B5:B9"/>
    <mergeCell ref="C5:N5"/>
    <mergeCell ref="B36:N36"/>
    <mergeCell ref="F8:F9"/>
    <mergeCell ref="F6:N6"/>
    <mergeCell ref="B37:N37"/>
    <mergeCell ref="F7:H7"/>
    <mergeCell ref="G8:H8"/>
    <mergeCell ref="I7:K7"/>
    <mergeCell ref="I8:I9"/>
    <mergeCell ref="J8:K8"/>
    <mergeCell ref="L7:N7"/>
    <mergeCell ref="L8:L9"/>
    <mergeCell ref="M8:N8"/>
    <mergeCell ref="D8:E8"/>
    <mergeCell ref="C8:C9"/>
    <mergeCell ref="C6:E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ignoredErrors>
    <ignoredError sqref="E10 H10 K10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2:F24"/>
  <sheetViews>
    <sheetView showGridLines="0" workbookViewId="0">
      <selection activeCell="M6" sqref="M6"/>
    </sheetView>
  </sheetViews>
  <sheetFormatPr defaultRowHeight="15"/>
  <cols>
    <col min="1" max="1" width="9.140625" style="300"/>
    <col min="2" max="2" width="33" style="300" customWidth="1"/>
    <col min="3" max="3" width="15.7109375" style="596" customWidth="1"/>
    <col min="4" max="4" width="8.7109375" style="300" customWidth="1"/>
    <col min="5" max="6" width="15.7109375" style="300" customWidth="1"/>
    <col min="7" max="16384" width="9.140625" style="300"/>
  </cols>
  <sheetData>
    <row r="2" spans="2:6" ht="33.75" customHeight="1">
      <c r="B2" s="780" t="s">
        <v>360</v>
      </c>
      <c r="C2" s="780"/>
      <c r="D2" s="780"/>
      <c r="E2" s="780"/>
      <c r="F2" s="780"/>
    </row>
    <row r="3" spans="2:6">
      <c r="B3" s="603" t="s">
        <v>319</v>
      </c>
      <c r="C3" s="602"/>
      <c r="D3" s="602"/>
      <c r="E3" s="602"/>
      <c r="F3" s="602"/>
    </row>
    <row r="4" spans="2:6" ht="15.75" thickBot="1"/>
    <row r="5" spans="2:6" ht="30" customHeight="1">
      <c r="B5" s="793" t="s">
        <v>214</v>
      </c>
      <c r="C5" s="781" t="s">
        <v>215</v>
      </c>
      <c r="D5" s="784" t="s">
        <v>170</v>
      </c>
      <c r="E5" s="784" t="s">
        <v>210</v>
      </c>
      <c r="F5" s="787" t="s">
        <v>216</v>
      </c>
    </row>
    <row r="6" spans="2:6">
      <c r="B6" s="794"/>
      <c r="C6" s="782"/>
      <c r="D6" s="785"/>
      <c r="E6" s="785"/>
      <c r="F6" s="788"/>
    </row>
    <row r="7" spans="2:6">
      <c r="B7" s="794"/>
      <c r="C7" s="782"/>
      <c r="D7" s="785"/>
      <c r="E7" s="785"/>
      <c r="F7" s="788"/>
    </row>
    <row r="8" spans="2:6" ht="15.75" thickBot="1">
      <c r="B8" s="795"/>
      <c r="C8" s="783"/>
      <c r="D8" s="786"/>
      <c r="E8" s="786"/>
      <c r="F8" s="789"/>
    </row>
    <row r="9" spans="2:6">
      <c r="B9" s="489" t="s">
        <v>2</v>
      </c>
      <c r="C9" s="597" t="s">
        <v>172</v>
      </c>
      <c r="D9" s="493">
        <v>100</v>
      </c>
      <c r="E9" s="493" t="s">
        <v>173</v>
      </c>
      <c r="F9" s="494" t="s">
        <v>174</v>
      </c>
    </row>
    <row r="10" spans="2:6">
      <c r="B10" s="790" t="s">
        <v>175</v>
      </c>
      <c r="C10" s="791"/>
      <c r="D10" s="791"/>
      <c r="E10" s="791"/>
      <c r="F10" s="792"/>
    </row>
    <row r="11" spans="2:6">
      <c r="B11" s="491" t="s">
        <v>231</v>
      </c>
      <c r="C11" s="598">
        <v>20403</v>
      </c>
      <c r="D11" s="492">
        <v>20.6</v>
      </c>
      <c r="E11" s="546">
        <v>1684</v>
      </c>
      <c r="F11" s="601">
        <v>10764</v>
      </c>
    </row>
    <row r="12" spans="2:6" ht="45">
      <c r="B12" s="487" t="s">
        <v>232</v>
      </c>
      <c r="C12" s="599">
        <v>18626</v>
      </c>
      <c r="D12" s="486">
        <v>18.8</v>
      </c>
      <c r="E12" s="545">
        <v>1175</v>
      </c>
      <c r="F12" s="563">
        <v>11882</v>
      </c>
    </row>
    <row r="13" spans="2:6">
      <c r="B13" s="491" t="s">
        <v>233</v>
      </c>
      <c r="C13" s="598">
        <v>11754</v>
      </c>
      <c r="D13" s="492">
        <v>11.9</v>
      </c>
      <c r="E13" s="546">
        <v>581</v>
      </c>
      <c r="F13" s="601">
        <v>6401</v>
      </c>
    </row>
    <row r="14" spans="2:6">
      <c r="B14" s="487" t="s">
        <v>234</v>
      </c>
      <c r="C14" s="599">
        <v>5811</v>
      </c>
      <c r="D14" s="486">
        <v>5.9</v>
      </c>
      <c r="E14" s="545">
        <v>208</v>
      </c>
      <c r="F14" s="563">
        <v>2351</v>
      </c>
    </row>
    <row r="15" spans="2:6" ht="60">
      <c r="B15" s="491" t="s">
        <v>235</v>
      </c>
      <c r="C15" s="598">
        <v>5271</v>
      </c>
      <c r="D15" s="492">
        <v>5.3</v>
      </c>
      <c r="E15" s="546">
        <v>64</v>
      </c>
      <c r="F15" s="601">
        <v>5342</v>
      </c>
    </row>
    <row r="16" spans="2:6" ht="45">
      <c r="B16" s="487" t="s">
        <v>236</v>
      </c>
      <c r="C16" s="599">
        <v>4836</v>
      </c>
      <c r="D16" s="486">
        <v>4.9000000000000004</v>
      </c>
      <c r="E16" s="545">
        <v>126</v>
      </c>
      <c r="F16" s="563">
        <v>5048</v>
      </c>
    </row>
    <row r="17" spans="2:6" ht="45">
      <c r="B17" s="491" t="s">
        <v>237</v>
      </c>
      <c r="C17" s="598">
        <v>3654</v>
      </c>
      <c r="D17" s="492">
        <v>3.7</v>
      </c>
      <c r="E17" s="546">
        <v>159</v>
      </c>
      <c r="F17" s="601">
        <v>2513</v>
      </c>
    </row>
    <row r="18" spans="2:6" ht="30">
      <c r="B18" s="487" t="s">
        <v>238</v>
      </c>
      <c r="C18" s="599">
        <v>3585</v>
      </c>
      <c r="D18" s="486">
        <v>3.6</v>
      </c>
      <c r="E18" s="545">
        <v>94</v>
      </c>
      <c r="F18" s="563">
        <v>584</v>
      </c>
    </row>
    <row r="19" spans="2:6">
      <c r="B19" s="491" t="s">
        <v>239</v>
      </c>
      <c r="C19" s="598">
        <v>2796</v>
      </c>
      <c r="D19" s="492">
        <v>2.8</v>
      </c>
      <c r="E19" s="546">
        <v>284</v>
      </c>
      <c r="F19" s="601">
        <v>3064</v>
      </c>
    </row>
    <row r="20" spans="2:6">
      <c r="B20" s="487" t="s">
        <v>240</v>
      </c>
      <c r="C20" s="599">
        <v>2781</v>
      </c>
      <c r="D20" s="486">
        <v>2.8</v>
      </c>
      <c r="E20" s="545">
        <v>106</v>
      </c>
      <c r="F20" s="563">
        <v>2862</v>
      </c>
    </row>
    <row r="21" spans="2:6" ht="30">
      <c r="B21" s="491" t="s">
        <v>241</v>
      </c>
      <c r="C21" s="598">
        <v>2512</v>
      </c>
      <c r="D21" s="492">
        <v>2.5</v>
      </c>
      <c r="E21" s="546">
        <v>140</v>
      </c>
      <c r="F21" s="601">
        <v>2942</v>
      </c>
    </row>
    <row r="22" spans="2:6">
      <c r="B22" s="487" t="s">
        <v>242</v>
      </c>
      <c r="C22" s="599">
        <v>2412</v>
      </c>
      <c r="D22" s="486">
        <v>2.4</v>
      </c>
      <c r="E22" s="545">
        <v>132</v>
      </c>
      <c r="F22" s="563">
        <v>2823</v>
      </c>
    </row>
    <row r="23" spans="2:6" ht="30">
      <c r="B23" s="491" t="s">
        <v>243</v>
      </c>
      <c r="C23" s="598">
        <v>1128</v>
      </c>
      <c r="D23" s="492">
        <v>1.1000000000000001</v>
      </c>
      <c r="E23" s="546">
        <v>121</v>
      </c>
      <c r="F23" s="601">
        <v>1341</v>
      </c>
    </row>
    <row r="24" spans="2:6" ht="30.75" thickBot="1">
      <c r="B24" s="488" t="s">
        <v>244</v>
      </c>
      <c r="C24" s="600">
        <v>838</v>
      </c>
      <c r="D24" s="490">
        <v>0.8</v>
      </c>
      <c r="E24" s="567">
        <v>38</v>
      </c>
      <c r="F24" s="568">
        <v>875</v>
      </c>
    </row>
  </sheetData>
  <mergeCells count="7">
    <mergeCell ref="B2:F2"/>
    <mergeCell ref="C5:C8"/>
    <mergeCell ref="E5:E8"/>
    <mergeCell ref="F5:F8"/>
    <mergeCell ref="B10:F10"/>
    <mergeCell ref="B5:B8"/>
    <mergeCell ref="D5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E62"/>
  <sheetViews>
    <sheetView showGridLines="0" topLeftCell="A2" workbookViewId="0">
      <selection activeCell="B2" sqref="B2"/>
    </sheetView>
  </sheetViews>
  <sheetFormatPr defaultRowHeight="15"/>
  <cols>
    <col min="1" max="1" width="6.42578125" customWidth="1"/>
    <col min="2" max="2" width="36.42578125" customWidth="1"/>
    <col min="4" max="4" width="13.85546875" customWidth="1"/>
  </cols>
  <sheetData>
    <row r="1" spans="2:5">
      <c r="B1" s="300"/>
    </row>
    <row r="2" spans="2:5">
      <c r="B2" s="300" t="s">
        <v>350</v>
      </c>
    </row>
    <row r="3" spans="2:5">
      <c r="B3" s="300" t="s">
        <v>327</v>
      </c>
    </row>
    <row r="4" spans="2:5" ht="15.75" thickBot="1">
      <c r="B4" s="300"/>
    </row>
    <row r="5" spans="2:5" s="495" customFormat="1" ht="33" customHeight="1" thickBot="1">
      <c r="B5" s="527" t="s">
        <v>245</v>
      </c>
      <c r="C5" s="528" t="s">
        <v>246</v>
      </c>
      <c r="D5" s="528" t="s">
        <v>247</v>
      </c>
      <c r="E5" s="529" t="s">
        <v>323</v>
      </c>
    </row>
    <row r="6" spans="2:5" ht="29.25" thickBot="1">
      <c r="B6" s="530" t="s">
        <v>249</v>
      </c>
      <c r="C6" s="528">
        <v>1</v>
      </c>
      <c r="D6" s="528">
        <v>529</v>
      </c>
      <c r="E6" s="529">
        <v>0.5</v>
      </c>
    </row>
    <row r="7" spans="2:5" ht="30">
      <c r="B7" s="531" t="s">
        <v>248</v>
      </c>
      <c r="C7" s="532">
        <v>11</v>
      </c>
      <c r="D7" s="532">
        <v>81</v>
      </c>
      <c r="E7" s="533">
        <v>15.3</v>
      </c>
    </row>
    <row r="8" spans="2:5">
      <c r="B8" s="534" t="s">
        <v>250</v>
      </c>
      <c r="C8" s="535">
        <v>12</v>
      </c>
      <c r="D8" s="535">
        <v>174</v>
      </c>
      <c r="E8" s="536">
        <v>32.9</v>
      </c>
    </row>
    <row r="9" spans="2:5">
      <c r="B9" s="537" t="s">
        <v>251</v>
      </c>
      <c r="C9" s="538">
        <v>13</v>
      </c>
      <c r="D9" s="538">
        <v>147</v>
      </c>
      <c r="E9" s="539">
        <v>27.8</v>
      </c>
    </row>
    <row r="10" spans="2:5" ht="30.75" thickBot="1">
      <c r="B10" s="540" t="s">
        <v>301</v>
      </c>
      <c r="C10" s="541">
        <v>14</v>
      </c>
      <c r="D10" s="541">
        <v>127</v>
      </c>
      <c r="E10" s="542">
        <v>24</v>
      </c>
    </row>
    <row r="11" spans="2:5" ht="15.75" thickBot="1">
      <c r="B11" s="530" t="s">
        <v>252</v>
      </c>
      <c r="C11" s="528">
        <v>2</v>
      </c>
      <c r="D11" s="543">
        <v>14227</v>
      </c>
      <c r="E11" s="529">
        <v>13.4</v>
      </c>
    </row>
    <row r="12" spans="2:5" ht="30">
      <c r="B12" s="531" t="s">
        <v>253</v>
      </c>
      <c r="C12" s="532">
        <v>21</v>
      </c>
      <c r="D12" s="544">
        <v>2661</v>
      </c>
      <c r="E12" s="533">
        <v>18.7</v>
      </c>
    </row>
    <row r="13" spans="2:5">
      <c r="B13" s="534" t="s">
        <v>254</v>
      </c>
      <c r="C13" s="535">
        <v>22</v>
      </c>
      <c r="D13" s="535">
        <v>810</v>
      </c>
      <c r="E13" s="536">
        <v>5.7</v>
      </c>
    </row>
    <row r="14" spans="2:5">
      <c r="B14" s="537" t="s">
        <v>255</v>
      </c>
      <c r="C14" s="538">
        <v>23</v>
      </c>
      <c r="D14" s="545">
        <v>2521</v>
      </c>
      <c r="E14" s="539">
        <v>17.7</v>
      </c>
    </row>
    <row r="15" spans="2:5" ht="30">
      <c r="B15" s="534" t="s">
        <v>256</v>
      </c>
      <c r="C15" s="535">
        <v>24</v>
      </c>
      <c r="D15" s="546">
        <v>4639</v>
      </c>
      <c r="E15" s="536">
        <v>32.6</v>
      </c>
    </row>
    <row r="16" spans="2:5" ht="30">
      <c r="B16" s="537" t="s">
        <v>257</v>
      </c>
      <c r="C16" s="538">
        <v>25</v>
      </c>
      <c r="D16" s="538">
        <v>279</v>
      </c>
      <c r="E16" s="539">
        <v>2</v>
      </c>
    </row>
    <row r="17" spans="2:5" ht="30.75" thickBot="1">
      <c r="B17" s="540" t="s">
        <v>258</v>
      </c>
      <c r="C17" s="541">
        <v>26</v>
      </c>
      <c r="D17" s="547">
        <v>3317</v>
      </c>
      <c r="E17" s="542">
        <v>23.3</v>
      </c>
    </row>
    <row r="18" spans="2:5" ht="15.75" thickBot="1">
      <c r="B18" s="530" t="s">
        <v>259</v>
      </c>
      <c r="C18" s="528">
        <v>3</v>
      </c>
      <c r="D18" s="543">
        <v>17266</v>
      </c>
      <c r="E18" s="529">
        <v>16.3</v>
      </c>
    </row>
    <row r="19" spans="2:5" ht="30">
      <c r="B19" s="531" t="s">
        <v>260</v>
      </c>
      <c r="C19" s="532">
        <v>31</v>
      </c>
      <c r="D19" s="544">
        <v>8198</v>
      </c>
      <c r="E19" s="533">
        <v>47.5</v>
      </c>
    </row>
    <row r="20" spans="2:5">
      <c r="B20" s="534" t="s">
        <v>261</v>
      </c>
      <c r="C20" s="535">
        <v>32</v>
      </c>
      <c r="D20" s="546">
        <v>2799</v>
      </c>
      <c r="E20" s="536">
        <v>16.2</v>
      </c>
    </row>
    <row r="21" spans="2:5">
      <c r="B21" s="537" t="s">
        <v>262</v>
      </c>
      <c r="C21" s="538">
        <v>33</v>
      </c>
      <c r="D21" s="545">
        <v>4463</v>
      </c>
      <c r="E21" s="539">
        <v>25.8</v>
      </c>
    </row>
    <row r="22" spans="2:5" ht="30">
      <c r="B22" s="534" t="s">
        <v>263</v>
      </c>
      <c r="C22" s="535">
        <v>34</v>
      </c>
      <c r="D22" s="546">
        <v>1080</v>
      </c>
      <c r="E22" s="536">
        <v>6.3</v>
      </c>
    </row>
    <row r="23" spans="2:5" ht="15.75" thickBot="1">
      <c r="B23" s="548" t="s">
        <v>264</v>
      </c>
      <c r="C23" s="549">
        <v>35</v>
      </c>
      <c r="D23" s="549">
        <v>726</v>
      </c>
      <c r="E23" s="550">
        <v>4.2</v>
      </c>
    </row>
    <row r="24" spans="2:5" ht="15.75" thickBot="1">
      <c r="B24" s="530" t="s">
        <v>265</v>
      </c>
      <c r="C24" s="528">
        <v>4</v>
      </c>
      <c r="D24" s="543">
        <v>4466</v>
      </c>
      <c r="E24" s="529">
        <v>4.2</v>
      </c>
    </row>
    <row r="25" spans="2:5" ht="30">
      <c r="B25" s="531" t="s">
        <v>266</v>
      </c>
      <c r="C25" s="532">
        <v>41</v>
      </c>
      <c r="D25" s="544">
        <v>1640</v>
      </c>
      <c r="E25" s="533">
        <v>36.700000000000003</v>
      </c>
    </row>
    <row r="26" spans="2:5">
      <c r="B26" s="534" t="s">
        <v>267</v>
      </c>
      <c r="C26" s="535">
        <v>42</v>
      </c>
      <c r="D26" s="535">
        <v>940</v>
      </c>
      <c r="E26" s="536">
        <v>21</v>
      </c>
    </row>
    <row r="27" spans="2:5" ht="30.75" customHeight="1">
      <c r="B27" s="537" t="s">
        <v>268</v>
      </c>
      <c r="C27" s="538">
        <v>43</v>
      </c>
      <c r="D27" s="545">
        <v>1620</v>
      </c>
      <c r="E27" s="539">
        <v>36.299999999999997</v>
      </c>
    </row>
    <row r="28" spans="2:5" ht="15.75" thickBot="1">
      <c r="B28" s="540" t="s">
        <v>269</v>
      </c>
      <c r="C28" s="541">
        <v>44</v>
      </c>
      <c r="D28" s="541">
        <v>266</v>
      </c>
      <c r="E28" s="542">
        <v>6</v>
      </c>
    </row>
    <row r="29" spans="2:5" ht="29.25" thickBot="1">
      <c r="B29" s="530" t="s">
        <v>302</v>
      </c>
      <c r="C29" s="528">
        <v>5</v>
      </c>
      <c r="D29" s="543">
        <v>20873</v>
      </c>
      <c r="E29" s="529">
        <v>19.7</v>
      </c>
    </row>
    <row r="30" spans="2:5">
      <c r="B30" s="531" t="s">
        <v>270</v>
      </c>
      <c r="C30" s="532">
        <v>51</v>
      </c>
      <c r="D30" s="544">
        <v>9443</v>
      </c>
      <c r="E30" s="533">
        <v>45.2</v>
      </c>
    </row>
    <row r="31" spans="2:5">
      <c r="B31" s="534" t="s">
        <v>271</v>
      </c>
      <c r="C31" s="535">
        <v>52</v>
      </c>
      <c r="D31" s="546">
        <v>10332</v>
      </c>
      <c r="E31" s="536">
        <v>49.5</v>
      </c>
    </row>
    <row r="32" spans="2:5">
      <c r="B32" s="537" t="s">
        <v>272</v>
      </c>
      <c r="C32" s="538">
        <v>53</v>
      </c>
      <c r="D32" s="538">
        <v>561</v>
      </c>
      <c r="E32" s="539">
        <v>2.7</v>
      </c>
    </row>
    <row r="33" spans="2:5" ht="15.75" thickBot="1">
      <c r="B33" s="540" t="s">
        <v>273</v>
      </c>
      <c r="C33" s="541">
        <v>54</v>
      </c>
      <c r="D33" s="541">
        <v>537</v>
      </c>
      <c r="E33" s="542">
        <v>2.6</v>
      </c>
    </row>
    <row r="34" spans="2:5" ht="15.75" thickBot="1">
      <c r="B34" s="530" t="s">
        <v>274</v>
      </c>
      <c r="C34" s="528">
        <v>6</v>
      </c>
      <c r="D34" s="543">
        <v>2214</v>
      </c>
      <c r="E34" s="529">
        <v>2.1</v>
      </c>
    </row>
    <row r="35" spans="2:5">
      <c r="B35" s="531" t="s">
        <v>275</v>
      </c>
      <c r="C35" s="532">
        <v>61</v>
      </c>
      <c r="D35" s="544">
        <v>1580</v>
      </c>
      <c r="E35" s="533">
        <v>71.400000000000006</v>
      </c>
    </row>
    <row r="36" spans="2:5">
      <c r="B36" s="534" t="s">
        <v>276</v>
      </c>
      <c r="C36" s="535">
        <v>62</v>
      </c>
      <c r="D36" s="535">
        <v>476</v>
      </c>
      <c r="E36" s="536">
        <v>21.5</v>
      </c>
    </row>
    <row r="37" spans="2:5" ht="30.75" thickBot="1">
      <c r="B37" s="548" t="s">
        <v>277</v>
      </c>
      <c r="C37" s="549">
        <v>63</v>
      </c>
      <c r="D37" s="549">
        <v>158</v>
      </c>
      <c r="E37" s="550">
        <v>7.1</v>
      </c>
    </row>
    <row r="38" spans="2:5" ht="15.75" thickBot="1">
      <c r="B38" s="530" t="s">
        <v>278</v>
      </c>
      <c r="C38" s="528">
        <v>7</v>
      </c>
      <c r="D38" s="543">
        <v>29994</v>
      </c>
      <c r="E38" s="529">
        <v>28.2</v>
      </c>
    </row>
    <row r="39" spans="2:5" ht="30">
      <c r="B39" s="531" t="s">
        <v>303</v>
      </c>
      <c r="C39" s="532">
        <v>71</v>
      </c>
      <c r="D39" s="544">
        <v>7808</v>
      </c>
      <c r="E39" s="533">
        <v>26</v>
      </c>
    </row>
    <row r="40" spans="2:5" ht="30">
      <c r="B40" s="534" t="s">
        <v>279</v>
      </c>
      <c r="C40" s="535">
        <v>72</v>
      </c>
      <c r="D40" s="546">
        <v>10357</v>
      </c>
      <c r="E40" s="536">
        <v>34.5</v>
      </c>
    </row>
    <row r="41" spans="2:5">
      <c r="B41" s="537" t="s">
        <v>280</v>
      </c>
      <c r="C41" s="538">
        <v>73</v>
      </c>
      <c r="D41" s="545">
        <v>1405</v>
      </c>
      <c r="E41" s="539">
        <v>4.7</v>
      </c>
    </row>
    <row r="42" spans="2:5">
      <c r="B42" s="534" t="s">
        <v>281</v>
      </c>
      <c r="C42" s="535">
        <v>74</v>
      </c>
      <c r="D42" s="546">
        <v>1980</v>
      </c>
      <c r="E42" s="536">
        <v>6.6</v>
      </c>
    </row>
    <row r="43" spans="2:5" ht="45.75" thickBot="1">
      <c r="B43" s="548" t="s">
        <v>282</v>
      </c>
      <c r="C43" s="549">
        <v>75</v>
      </c>
      <c r="D43" s="551">
        <v>8444</v>
      </c>
      <c r="E43" s="550">
        <v>28.2</v>
      </c>
    </row>
    <row r="44" spans="2:5" ht="29.25" thickBot="1">
      <c r="B44" s="530" t="s">
        <v>283</v>
      </c>
      <c r="C44" s="528">
        <v>8</v>
      </c>
      <c r="D44" s="543">
        <v>6947</v>
      </c>
      <c r="E44" s="529">
        <v>6.5</v>
      </c>
    </row>
    <row r="45" spans="2:5" ht="30">
      <c r="B45" s="531" t="s">
        <v>284</v>
      </c>
      <c r="C45" s="532">
        <v>81</v>
      </c>
      <c r="D45" s="544">
        <v>3352</v>
      </c>
      <c r="E45" s="533">
        <v>48.3</v>
      </c>
    </row>
    <row r="46" spans="2:5">
      <c r="B46" s="534" t="s">
        <v>285</v>
      </c>
      <c r="C46" s="535">
        <v>82</v>
      </c>
      <c r="D46" s="535">
        <v>713</v>
      </c>
      <c r="E46" s="536">
        <v>10.3</v>
      </c>
    </row>
    <row r="47" spans="2:5" ht="15.75" thickBot="1">
      <c r="B47" s="548" t="s">
        <v>286</v>
      </c>
      <c r="C47" s="549">
        <v>83</v>
      </c>
      <c r="D47" s="551">
        <v>2882</v>
      </c>
      <c r="E47" s="550">
        <v>41.5</v>
      </c>
    </row>
    <row r="48" spans="2:5" ht="15.75" thickBot="1">
      <c r="B48" s="530" t="s">
        <v>287</v>
      </c>
      <c r="C48" s="528">
        <v>9</v>
      </c>
      <c r="D48" s="543">
        <v>9642</v>
      </c>
      <c r="E48" s="529">
        <v>9.1</v>
      </c>
    </row>
    <row r="49" spans="2:5">
      <c r="B49" s="531" t="s">
        <v>288</v>
      </c>
      <c r="C49" s="532">
        <v>91</v>
      </c>
      <c r="D49" s="544">
        <v>1919</v>
      </c>
      <c r="E49" s="533">
        <v>19.899999999999999</v>
      </c>
    </row>
    <row r="50" spans="2:5" ht="30">
      <c r="B50" s="534" t="s">
        <v>289</v>
      </c>
      <c r="C50" s="535">
        <v>92</v>
      </c>
      <c r="D50" s="535">
        <v>464</v>
      </c>
      <c r="E50" s="536">
        <v>4.8</v>
      </c>
    </row>
    <row r="51" spans="2:5" ht="30">
      <c r="B51" s="537" t="s">
        <v>290</v>
      </c>
      <c r="C51" s="538">
        <v>93</v>
      </c>
      <c r="D51" s="545">
        <v>5366</v>
      </c>
      <c r="E51" s="539">
        <v>55.7</v>
      </c>
    </row>
    <row r="52" spans="2:5" ht="30">
      <c r="B52" s="534" t="s">
        <v>291</v>
      </c>
      <c r="C52" s="535">
        <v>94</v>
      </c>
      <c r="D52" s="535">
        <v>523</v>
      </c>
      <c r="E52" s="536">
        <v>5.4</v>
      </c>
    </row>
    <row r="53" spans="2:5" ht="30">
      <c r="B53" s="537" t="s">
        <v>292</v>
      </c>
      <c r="C53" s="538">
        <v>95</v>
      </c>
      <c r="D53" s="538">
        <v>19</v>
      </c>
      <c r="E53" s="539">
        <v>0.2</v>
      </c>
    </row>
    <row r="54" spans="2:5" ht="30.75" thickBot="1">
      <c r="B54" s="540" t="s">
        <v>293</v>
      </c>
      <c r="C54" s="541">
        <v>96</v>
      </c>
      <c r="D54" s="547">
        <v>1351</v>
      </c>
      <c r="E54" s="542">
        <v>14</v>
      </c>
    </row>
    <row r="55" spans="2:5" ht="15.75" thickBot="1">
      <c r="B55" s="530" t="s">
        <v>294</v>
      </c>
      <c r="C55" s="528">
        <v>0</v>
      </c>
      <c r="D55" s="528">
        <v>47</v>
      </c>
      <c r="E55" s="529">
        <v>0.04</v>
      </c>
    </row>
    <row r="56" spans="2:5">
      <c r="B56" s="531" t="s">
        <v>295</v>
      </c>
      <c r="C56" s="532">
        <v>1</v>
      </c>
      <c r="D56" s="532">
        <v>4</v>
      </c>
      <c r="E56" s="533">
        <v>8.5</v>
      </c>
    </row>
    <row r="57" spans="2:5">
      <c r="B57" s="534" t="s">
        <v>296</v>
      </c>
      <c r="C57" s="535">
        <v>2</v>
      </c>
      <c r="D57" s="535">
        <v>1</v>
      </c>
      <c r="E57" s="536">
        <v>2.1</v>
      </c>
    </row>
    <row r="58" spans="2:5" ht="15.75" thickBot="1">
      <c r="B58" s="548" t="s">
        <v>297</v>
      </c>
      <c r="C58" s="549">
        <v>3</v>
      </c>
      <c r="D58" s="549">
        <v>42</v>
      </c>
      <c r="E58" s="550">
        <v>89.4</v>
      </c>
    </row>
    <row r="59" spans="2:5" ht="15.75" thickBot="1">
      <c r="B59" s="530" t="s">
        <v>298</v>
      </c>
      <c r="C59" s="528" t="s">
        <v>176</v>
      </c>
      <c r="D59" s="543">
        <v>17309</v>
      </c>
      <c r="E59" s="529">
        <v>14</v>
      </c>
    </row>
    <row r="60" spans="2:5" ht="15.75" thickBot="1">
      <c r="B60" s="530" t="s">
        <v>299</v>
      </c>
      <c r="C60" s="528" t="s">
        <v>177</v>
      </c>
      <c r="D60" s="543">
        <v>106205</v>
      </c>
      <c r="E60" s="529" t="s">
        <v>178</v>
      </c>
    </row>
    <row r="61" spans="2:5" ht="15.75" thickBot="1">
      <c r="B61" s="552" t="s">
        <v>300</v>
      </c>
      <c r="C61" s="553" t="s">
        <v>179</v>
      </c>
      <c r="D61" s="554">
        <v>123514</v>
      </c>
      <c r="E61" s="555" t="s">
        <v>130</v>
      </c>
    </row>
    <row r="62" spans="2:5" ht="39" customHeight="1">
      <c r="B62" s="796" t="s">
        <v>324</v>
      </c>
      <c r="C62" s="796"/>
      <c r="D62" s="796"/>
      <c r="E62" s="796"/>
    </row>
  </sheetData>
  <mergeCells count="1">
    <mergeCell ref="B62:E6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2:F19"/>
  <sheetViews>
    <sheetView showGridLines="0" workbookViewId="0">
      <selection activeCell="B3" sqref="B3"/>
    </sheetView>
  </sheetViews>
  <sheetFormatPr defaultRowHeight="15"/>
  <cols>
    <col min="1" max="1" width="3.42578125" customWidth="1"/>
    <col min="2" max="2" width="36" customWidth="1"/>
    <col min="3" max="6" width="12.7109375" customWidth="1"/>
  </cols>
  <sheetData>
    <row r="2" spans="2:6">
      <c r="B2" s="300" t="s">
        <v>351</v>
      </c>
    </row>
    <row r="3" spans="2:6">
      <c r="B3" s="300" t="s">
        <v>209</v>
      </c>
    </row>
    <row r="4" spans="2:6" ht="15.75" thickBot="1"/>
    <row r="5" spans="2:6">
      <c r="B5" s="797" t="s">
        <v>245</v>
      </c>
      <c r="C5" s="799" t="s">
        <v>246</v>
      </c>
      <c r="D5" s="801" t="s">
        <v>213</v>
      </c>
      <c r="E5" s="802"/>
      <c r="F5" s="803" t="s">
        <v>106</v>
      </c>
    </row>
    <row r="6" spans="2:6" ht="15.75" thickBot="1">
      <c r="B6" s="798"/>
      <c r="C6" s="800"/>
      <c r="D6" s="556" t="s">
        <v>104</v>
      </c>
      <c r="E6" s="556" t="s">
        <v>105</v>
      </c>
      <c r="F6" s="804"/>
    </row>
    <row r="7" spans="2:6" ht="30">
      <c r="B7" s="531" t="s">
        <v>321</v>
      </c>
      <c r="C7" s="557">
        <v>1</v>
      </c>
      <c r="D7" s="557">
        <v>495</v>
      </c>
      <c r="E7" s="557">
        <v>529</v>
      </c>
      <c r="F7" s="558">
        <v>34</v>
      </c>
    </row>
    <row r="8" spans="2:6">
      <c r="B8" s="559" t="s">
        <v>304</v>
      </c>
      <c r="C8" s="560">
        <v>2</v>
      </c>
      <c r="D8" s="561">
        <v>15458</v>
      </c>
      <c r="E8" s="561">
        <v>14227</v>
      </c>
      <c r="F8" s="562">
        <v>-1231</v>
      </c>
    </row>
    <row r="9" spans="2:6">
      <c r="B9" s="537" t="s">
        <v>305</v>
      </c>
      <c r="C9" s="538">
        <v>3</v>
      </c>
      <c r="D9" s="545">
        <v>18881</v>
      </c>
      <c r="E9" s="545">
        <v>17266</v>
      </c>
      <c r="F9" s="563">
        <v>-1615</v>
      </c>
    </row>
    <row r="10" spans="2:6">
      <c r="B10" s="559" t="s">
        <v>306</v>
      </c>
      <c r="C10" s="560">
        <v>4</v>
      </c>
      <c r="D10" s="561">
        <v>4348</v>
      </c>
      <c r="E10" s="561">
        <v>4466</v>
      </c>
      <c r="F10" s="564">
        <v>118</v>
      </c>
    </row>
    <row r="11" spans="2:6" ht="30">
      <c r="B11" s="537" t="s">
        <v>307</v>
      </c>
      <c r="C11" s="538">
        <v>5</v>
      </c>
      <c r="D11" s="545">
        <v>21027</v>
      </c>
      <c r="E11" s="545">
        <v>20873</v>
      </c>
      <c r="F11" s="539">
        <v>-154</v>
      </c>
    </row>
    <row r="12" spans="2:6">
      <c r="B12" s="559" t="s">
        <v>308</v>
      </c>
      <c r="C12" s="560">
        <v>6</v>
      </c>
      <c r="D12" s="561">
        <v>2347</v>
      </c>
      <c r="E12" s="561">
        <v>2214</v>
      </c>
      <c r="F12" s="564">
        <v>-133</v>
      </c>
    </row>
    <row r="13" spans="2:6">
      <c r="B13" s="537" t="s">
        <v>309</v>
      </c>
      <c r="C13" s="538">
        <v>7</v>
      </c>
      <c r="D13" s="545">
        <v>33098</v>
      </c>
      <c r="E13" s="545">
        <v>29994</v>
      </c>
      <c r="F13" s="563">
        <v>-3104</v>
      </c>
    </row>
    <row r="14" spans="2:6">
      <c r="B14" s="559" t="s">
        <v>310</v>
      </c>
      <c r="C14" s="560">
        <v>8</v>
      </c>
      <c r="D14" s="561">
        <v>6701</v>
      </c>
      <c r="E14" s="561">
        <v>6947</v>
      </c>
      <c r="F14" s="564">
        <v>246</v>
      </c>
    </row>
    <row r="15" spans="2:6">
      <c r="B15" s="537" t="s">
        <v>311</v>
      </c>
      <c r="C15" s="538">
        <v>9</v>
      </c>
      <c r="D15" s="545">
        <v>9224</v>
      </c>
      <c r="E15" s="545">
        <v>9642</v>
      </c>
      <c r="F15" s="539">
        <v>418</v>
      </c>
    </row>
    <row r="16" spans="2:6">
      <c r="B16" s="559" t="s">
        <v>312</v>
      </c>
      <c r="C16" s="560">
        <v>0</v>
      </c>
      <c r="D16" s="560">
        <v>31</v>
      </c>
      <c r="E16" s="560">
        <v>47</v>
      </c>
      <c r="F16" s="564">
        <v>16</v>
      </c>
    </row>
    <row r="17" spans="2:6">
      <c r="B17" s="537" t="s">
        <v>298</v>
      </c>
      <c r="C17" s="538" t="s">
        <v>176</v>
      </c>
      <c r="D17" s="545">
        <v>26322</v>
      </c>
      <c r="E17" s="545">
        <v>17309</v>
      </c>
      <c r="F17" s="563">
        <v>-9013</v>
      </c>
    </row>
    <row r="18" spans="2:6">
      <c r="B18" s="559" t="s">
        <v>313</v>
      </c>
      <c r="C18" s="560" t="s">
        <v>177</v>
      </c>
      <c r="D18" s="561">
        <v>111610</v>
      </c>
      <c r="E18" s="561">
        <v>106205</v>
      </c>
      <c r="F18" s="562">
        <v>-5405</v>
      </c>
    </row>
    <row r="19" spans="2:6" ht="15.75" thickBot="1">
      <c r="B19" s="565" t="s">
        <v>314</v>
      </c>
      <c r="C19" s="566" t="s">
        <v>179</v>
      </c>
      <c r="D19" s="567">
        <v>137932</v>
      </c>
      <c r="E19" s="567">
        <v>123514</v>
      </c>
      <c r="F19" s="568">
        <v>-14418</v>
      </c>
    </row>
  </sheetData>
  <mergeCells count="4">
    <mergeCell ref="B5:B6"/>
    <mergeCell ref="C5:C6"/>
    <mergeCell ref="D5:E5"/>
    <mergeCell ref="F5:F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2:R33"/>
  <sheetViews>
    <sheetView workbookViewId="0">
      <selection activeCell="B3" sqref="B3"/>
    </sheetView>
  </sheetViews>
  <sheetFormatPr defaultRowHeight="15"/>
  <cols>
    <col min="1" max="1" width="5" style="11" customWidth="1"/>
    <col min="2" max="2" width="24.5703125" style="11" customWidth="1"/>
    <col min="3" max="3" width="12.28515625" style="11" customWidth="1"/>
    <col min="4" max="4" width="12.5703125" style="11" customWidth="1"/>
    <col min="5" max="6" width="12" style="11" customWidth="1"/>
    <col min="7" max="7" width="10.85546875" style="11" customWidth="1"/>
    <col min="8" max="8" width="12.85546875" style="11" customWidth="1"/>
    <col min="9" max="10" width="12.28515625" style="11" customWidth="1"/>
    <col min="11" max="11" width="11.42578125" style="11" customWidth="1"/>
    <col min="12" max="12" width="14.140625" style="11" customWidth="1"/>
    <col min="13" max="14" width="12.42578125" style="11" customWidth="1"/>
    <col min="15" max="15" width="11.85546875" style="11" customWidth="1"/>
    <col min="16" max="16" width="12.85546875" style="11" customWidth="1"/>
    <col min="17" max="18" width="11.85546875" style="11" customWidth="1"/>
    <col min="19" max="16384" width="9.140625" style="11"/>
  </cols>
  <sheetData>
    <row r="2" spans="2:18">
      <c r="B2" s="11" t="s">
        <v>328</v>
      </c>
    </row>
    <row r="3" spans="2:18">
      <c r="B3" s="11" t="s">
        <v>156</v>
      </c>
    </row>
    <row r="4" spans="2:18" ht="15.75" thickBot="1">
      <c r="C4" s="813"/>
      <c r="D4" s="813"/>
      <c r="E4" s="813"/>
      <c r="F4" s="813"/>
      <c r="G4" s="814"/>
      <c r="H4" s="814"/>
      <c r="I4" s="814"/>
      <c r="J4" s="501"/>
    </row>
    <row r="5" spans="2:18" ht="22.5" customHeight="1">
      <c r="B5" s="637" t="s">
        <v>217</v>
      </c>
      <c r="C5" s="729" t="s">
        <v>82</v>
      </c>
      <c r="D5" s="730"/>
      <c r="E5" s="685"/>
      <c r="F5" s="290"/>
      <c r="G5" s="729" t="s">
        <v>45</v>
      </c>
      <c r="H5" s="730"/>
      <c r="I5" s="730"/>
      <c r="J5" s="685"/>
      <c r="K5" s="664" t="s">
        <v>106</v>
      </c>
      <c r="L5" s="665"/>
      <c r="M5" s="665"/>
      <c r="N5" s="666"/>
      <c r="O5" s="664" t="s">
        <v>107</v>
      </c>
      <c r="P5" s="665"/>
      <c r="Q5" s="665"/>
      <c r="R5" s="666"/>
    </row>
    <row r="6" spans="2:18" ht="15" customHeight="1">
      <c r="B6" s="638"/>
      <c r="C6" s="815" t="s">
        <v>2</v>
      </c>
      <c r="D6" s="754" t="s">
        <v>44</v>
      </c>
      <c r="E6" s="817"/>
      <c r="F6" s="811" t="s">
        <v>315</v>
      </c>
      <c r="G6" s="809" t="s">
        <v>2</v>
      </c>
      <c r="H6" s="753" t="s">
        <v>44</v>
      </c>
      <c r="I6" s="753"/>
      <c r="J6" s="805" t="s">
        <v>315</v>
      </c>
      <c r="K6" s="809" t="s">
        <v>314</v>
      </c>
      <c r="L6" s="753" t="s">
        <v>44</v>
      </c>
      <c r="M6" s="753"/>
      <c r="N6" s="805" t="s">
        <v>315</v>
      </c>
      <c r="O6" s="809" t="s">
        <v>314</v>
      </c>
      <c r="P6" s="753" t="s">
        <v>44</v>
      </c>
      <c r="Q6" s="753"/>
      <c r="R6" s="807" t="s">
        <v>315</v>
      </c>
    </row>
    <row r="7" spans="2:18" ht="55.5" customHeight="1" thickBot="1">
      <c r="B7" s="639"/>
      <c r="C7" s="816"/>
      <c r="D7" s="292" t="s">
        <v>42</v>
      </c>
      <c r="E7" s="292" t="s">
        <v>43</v>
      </c>
      <c r="F7" s="812"/>
      <c r="G7" s="810"/>
      <c r="H7" s="124" t="s">
        <v>42</v>
      </c>
      <c r="I7" s="124" t="s">
        <v>43</v>
      </c>
      <c r="J7" s="806"/>
      <c r="K7" s="810"/>
      <c r="L7" s="124" t="s">
        <v>42</v>
      </c>
      <c r="M7" s="124" t="s">
        <v>43</v>
      </c>
      <c r="N7" s="806"/>
      <c r="O7" s="810"/>
      <c r="P7" s="124" t="s">
        <v>42</v>
      </c>
      <c r="Q7" s="124" t="s">
        <v>43</v>
      </c>
      <c r="R7" s="808"/>
    </row>
    <row r="8" spans="2:18">
      <c r="B8" s="123" t="s">
        <v>15</v>
      </c>
      <c r="C8" s="267">
        <f>SUM(C9:C33)</f>
        <v>60555</v>
      </c>
      <c r="D8" s="151">
        <f t="shared" ref="D8:E8" si="0">SUM(D9:D33)</f>
        <v>27292</v>
      </c>
      <c r="E8" s="151">
        <f t="shared" si="0"/>
        <v>11310</v>
      </c>
      <c r="F8" s="502">
        <v>28</v>
      </c>
      <c r="G8" s="57">
        <f>SUM(G9:G33)</f>
        <v>61276</v>
      </c>
      <c r="H8" s="65">
        <f>SUM(H9:H33)</f>
        <v>28848</v>
      </c>
      <c r="I8" s="65">
        <f>SUM(I9:I33)</f>
        <v>10235</v>
      </c>
      <c r="J8" s="505">
        <v>25</v>
      </c>
      <c r="K8" s="57">
        <f>SUM(K9:K33)</f>
        <v>721</v>
      </c>
      <c r="L8" s="65">
        <f t="shared" ref="L8:M8" si="1">SUM(L9:L33)</f>
        <v>1556</v>
      </c>
      <c r="M8" s="65">
        <f t="shared" si="1"/>
        <v>-1075</v>
      </c>
      <c r="N8" s="505">
        <f>J8-F8</f>
        <v>-3</v>
      </c>
      <c r="O8" s="506">
        <f t="shared" ref="O8:O33" si="2">SUM(K8)/C8*100</f>
        <v>1.1906531252580299</v>
      </c>
      <c r="P8" s="507">
        <f t="shared" ref="P8:P33" si="3">SUM(L8)/D8*100</f>
        <v>5.701304411549172</v>
      </c>
      <c r="Q8" s="507">
        <f t="shared" ref="Q8:Q33" si="4">SUM(M8)/E8*100</f>
        <v>-9.5048629531388151</v>
      </c>
      <c r="R8" s="58">
        <f>N8/F8*100</f>
        <v>-10.714285714285714</v>
      </c>
    </row>
    <row r="9" spans="2:18" ht="14.25" customHeight="1">
      <c r="B9" s="180" t="s">
        <v>16</v>
      </c>
      <c r="C9" s="16">
        <v>730</v>
      </c>
      <c r="D9" s="17">
        <v>472</v>
      </c>
      <c r="E9" s="17">
        <v>232</v>
      </c>
      <c r="F9" s="48">
        <v>31</v>
      </c>
      <c r="G9" s="16">
        <v>564</v>
      </c>
      <c r="H9" s="17">
        <v>371</v>
      </c>
      <c r="I9" s="17">
        <v>151</v>
      </c>
      <c r="J9" s="48">
        <v>37</v>
      </c>
      <c r="K9" s="16">
        <f t="shared" ref="K9:K33" si="5">SUM(G9)-C9</f>
        <v>-166</v>
      </c>
      <c r="L9" s="17">
        <f t="shared" ref="L9:L33" si="6">SUM(H9)-D9</f>
        <v>-101</v>
      </c>
      <c r="M9" s="17">
        <f t="shared" ref="M9:M33" si="7">SUM(I9)-E9</f>
        <v>-81</v>
      </c>
      <c r="N9" s="47">
        <f t="shared" ref="N9:N33" si="8">J9-F9</f>
        <v>6</v>
      </c>
      <c r="O9" s="496">
        <f t="shared" si="2"/>
        <v>-22.739726027397261</v>
      </c>
      <c r="P9" s="73">
        <f t="shared" si="3"/>
        <v>-21.398305084745765</v>
      </c>
      <c r="Q9" s="73">
        <f t="shared" si="4"/>
        <v>-34.913793103448278</v>
      </c>
      <c r="R9" s="39">
        <f t="shared" ref="R9:R33" si="9">N9/F9*100</f>
        <v>19.35483870967742</v>
      </c>
    </row>
    <row r="10" spans="2:18">
      <c r="B10" s="408" t="s">
        <v>17</v>
      </c>
      <c r="C10" s="320">
        <v>1415</v>
      </c>
      <c r="D10" s="409">
        <v>1182</v>
      </c>
      <c r="E10" s="409">
        <v>451</v>
      </c>
      <c r="F10" s="515">
        <v>57</v>
      </c>
      <c r="G10" s="320">
        <v>1529</v>
      </c>
      <c r="H10" s="409">
        <v>1322</v>
      </c>
      <c r="I10" s="409">
        <v>385</v>
      </c>
      <c r="J10" s="515">
        <v>48</v>
      </c>
      <c r="K10" s="320">
        <f t="shared" si="5"/>
        <v>114</v>
      </c>
      <c r="L10" s="409">
        <f t="shared" si="6"/>
        <v>140</v>
      </c>
      <c r="M10" s="409">
        <f t="shared" si="7"/>
        <v>-66</v>
      </c>
      <c r="N10" s="516">
        <f t="shared" si="8"/>
        <v>-9</v>
      </c>
      <c r="O10" s="517">
        <f t="shared" si="2"/>
        <v>8.0565371024734986</v>
      </c>
      <c r="P10" s="518">
        <f t="shared" si="3"/>
        <v>11.844331641285956</v>
      </c>
      <c r="Q10" s="518">
        <f t="shared" si="4"/>
        <v>-14.634146341463413</v>
      </c>
      <c r="R10" s="519">
        <f t="shared" si="9"/>
        <v>-15.789473684210526</v>
      </c>
    </row>
    <row r="11" spans="2:18" ht="14.25" customHeight="1">
      <c r="B11" s="180" t="s">
        <v>18</v>
      </c>
      <c r="C11" s="16">
        <v>4048</v>
      </c>
      <c r="D11" s="17">
        <v>1408</v>
      </c>
      <c r="E11" s="17">
        <v>578</v>
      </c>
      <c r="F11" s="48">
        <v>23</v>
      </c>
      <c r="G11" s="16">
        <v>4436</v>
      </c>
      <c r="H11" s="17">
        <v>1498</v>
      </c>
      <c r="I11" s="17">
        <v>511</v>
      </c>
      <c r="J11" s="48">
        <v>18</v>
      </c>
      <c r="K11" s="16">
        <f t="shared" si="5"/>
        <v>388</v>
      </c>
      <c r="L11" s="17">
        <f t="shared" si="6"/>
        <v>90</v>
      </c>
      <c r="M11" s="17">
        <f t="shared" si="7"/>
        <v>-67</v>
      </c>
      <c r="N11" s="47">
        <f t="shared" si="8"/>
        <v>-5</v>
      </c>
      <c r="O11" s="496">
        <f t="shared" si="2"/>
        <v>9.5849802371541504</v>
      </c>
      <c r="P11" s="73">
        <f t="shared" si="3"/>
        <v>6.3920454545454541</v>
      </c>
      <c r="Q11" s="73">
        <f t="shared" si="4"/>
        <v>-11.591695501730104</v>
      </c>
      <c r="R11" s="39">
        <f t="shared" si="9"/>
        <v>-21.739130434782609</v>
      </c>
    </row>
    <row r="12" spans="2:18" ht="18" customHeight="1">
      <c r="B12" s="408" t="s">
        <v>19</v>
      </c>
      <c r="C12" s="320">
        <v>3244</v>
      </c>
      <c r="D12" s="409">
        <v>1909</v>
      </c>
      <c r="E12" s="409">
        <v>592</v>
      </c>
      <c r="F12" s="515">
        <v>35</v>
      </c>
      <c r="G12" s="320">
        <v>3632</v>
      </c>
      <c r="H12" s="409">
        <v>2228</v>
      </c>
      <c r="I12" s="409">
        <v>689</v>
      </c>
      <c r="J12" s="515">
        <v>29</v>
      </c>
      <c r="K12" s="320">
        <f t="shared" si="5"/>
        <v>388</v>
      </c>
      <c r="L12" s="409">
        <f t="shared" si="6"/>
        <v>319</v>
      </c>
      <c r="M12" s="409">
        <f t="shared" si="7"/>
        <v>97</v>
      </c>
      <c r="N12" s="516">
        <f t="shared" si="8"/>
        <v>-6</v>
      </c>
      <c r="O12" s="517">
        <f t="shared" si="2"/>
        <v>11.960542540073984</v>
      </c>
      <c r="P12" s="518">
        <f t="shared" si="3"/>
        <v>16.710319539025669</v>
      </c>
      <c r="Q12" s="518">
        <f t="shared" si="4"/>
        <v>16.385135135135133</v>
      </c>
      <c r="R12" s="519">
        <f t="shared" si="9"/>
        <v>-17.142857142857142</v>
      </c>
    </row>
    <row r="13" spans="2:18">
      <c r="B13" s="180" t="s">
        <v>20</v>
      </c>
      <c r="C13" s="16">
        <v>1793</v>
      </c>
      <c r="D13" s="17">
        <v>1219</v>
      </c>
      <c r="E13" s="17">
        <v>301</v>
      </c>
      <c r="F13" s="48">
        <v>61</v>
      </c>
      <c r="G13" s="16">
        <v>1605</v>
      </c>
      <c r="H13" s="17">
        <v>1210</v>
      </c>
      <c r="I13" s="17">
        <v>296</v>
      </c>
      <c r="J13" s="48">
        <v>60</v>
      </c>
      <c r="K13" s="16">
        <f t="shared" si="5"/>
        <v>-188</v>
      </c>
      <c r="L13" s="17">
        <f t="shared" si="6"/>
        <v>-9</v>
      </c>
      <c r="M13" s="17">
        <f t="shared" si="7"/>
        <v>-5</v>
      </c>
      <c r="N13" s="47">
        <f t="shared" si="8"/>
        <v>-1</v>
      </c>
      <c r="O13" s="496">
        <f t="shared" si="2"/>
        <v>-10.485220301171221</v>
      </c>
      <c r="P13" s="73">
        <f t="shared" si="3"/>
        <v>-0.73831009023789984</v>
      </c>
      <c r="Q13" s="73">
        <f t="shared" si="4"/>
        <v>-1.6611295681063125</v>
      </c>
      <c r="R13" s="39">
        <f t="shared" si="9"/>
        <v>-1.639344262295082</v>
      </c>
    </row>
    <row r="14" spans="2:18">
      <c r="B14" s="408" t="s">
        <v>21</v>
      </c>
      <c r="C14" s="320">
        <v>1707</v>
      </c>
      <c r="D14" s="409">
        <v>739</v>
      </c>
      <c r="E14" s="409">
        <v>286</v>
      </c>
      <c r="F14" s="515">
        <v>27</v>
      </c>
      <c r="G14" s="320">
        <v>1652</v>
      </c>
      <c r="H14" s="409">
        <v>929</v>
      </c>
      <c r="I14" s="409">
        <v>271</v>
      </c>
      <c r="J14" s="515">
        <v>24</v>
      </c>
      <c r="K14" s="320">
        <f t="shared" si="5"/>
        <v>-55</v>
      </c>
      <c r="L14" s="409">
        <f t="shared" si="6"/>
        <v>190</v>
      </c>
      <c r="M14" s="409">
        <f t="shared" si="7"/>
        <v>-15</v>
      </c>
      <c r="N14" s="516">
        <f t="shared" si="8"/>
        <v>-3</v>
      </c>
      <c r="O14" s="517">
        <f t="shared" si="2"/>
        <v>-3.222026947861746</v>
      </c>
      <c r="P14" s="518">
        <f t="shared" si="3"/>
        <v>25.710419485791608</v>
      </c>
      <c r="Q14" s="518">
        <f t="shared" si="4"/>
        <v>-5.244755244755245</v>
      </c>
      <c r="R14" s="519">
        <f t="shared" si="9"/>
        <v>-11.111111111111111</v>
      </c>
    </row>
    <row r="15" spans="2:18" ht="15.75" customHeight="1">
      <c r="B15" s="180" t="s">
        <v>22</v>
      </c>
      <c r="C15" s="16">
        <v>1121</v>
      </c>
      <c r="D15" s="17">
        <v>595</v>
      </c>
      <c r="E15" s="17">
        <v>159</v>
      </c>
      <c r="F15" s="48">
        <v>69</v>
      </c>
      <c r="G15" s="16">
        <v>1126</v>
      </c>
      <c r="H15" s="17">
        <v>646</v>
      </c>
      <c r="I15" s="17">
        <v>172</v>
      </c>
      <c r="J15" s="48">
        <v>57</v>
      </c>
      <c r="K15" s="16">
        <f t="shared" si="5"/>
        <v>5</v>
      </c>
      <c r="L15" s="17">
        <f t="shared" si="6"/>
        <v>51</v>
      </c>
      <c r="M15" s="17">
        <f t="shared" si="7"/>
        <v>13</v>
      </c>
      <c r="N15" s="47">
        <f t="shared" si="8"/>
        <v>-12</v>
      </c>
      <c r="O15" s="496">
        <f t="shared" si="2"/>
        <v>0.44603033006244425</v>
      </c>
      <c r="P15" s="73">
        <f t="shared" si="3"/>
        <v>8.5714285714285712</v>
      </c>
      <c r="Q15" s="73">
        <f t="shared" si="4"/>
        <v>8.1761006289308167</v>
      </c>
      <c r="R15" s="39">
        <f t="shared" si="9"/>
        <v>-17.391304347826086</v>
      </c>
    </row>
    <row r="16" spans="2:18">
      <c r="B16" s="408" t="s">
        <v>23</v>
      </c>
      <c r="C16" s="320">
        <v>644</v>
      </c>
      <c r="D16" s="409">
        <v>558</v>
      </c>
      <c r="E16" s="409">
        <v>169</v>
      </c>
      <c r="F16" s="515">
        <v>47</v>
      </c>
      <c r="G16" s="320">
        <v>641</v>
      </c>
      <c r="H16" s="409">
        <v>397</v>
      </c>
      <c r="I16" s="409">
        <v>112</v>
      </c>
      <c r="J16" s="515">
        <v>45</v>
      </c>
      <c r="K16" s="320">
        <f t="shared" si="5"/>
        <v>-3</v>
      </c>
      <c r="L16" s="409">
        <f t="shared" si="6"/>
        <v>-161</v>
      </c>
      <c r="M16" s="409">
        <f t="shared" si="7"/>
        <v>-57</v>
      </c>
      <c r="N16" s="516">
        <f t="shared" si="8"/>
        <v>-2</v>
      </c>
      <c r="O16" s="517">
        <f t="shared" si="2"/>
        <v>-0.46583850931677018</v>
      </c>
      <c r="P16" s="518">
        <f t="shared" si="3"/>
        <v>-28.853046594982079</v>
      </c>
      <c r="Q16" s="518">
        <f t="shared" si="4"/>
        <v>-33.727810650887577</v>
      </c>
      <c r="R16" s="519">
        <f t="shared" si="9"/>
        <v>-4.2553191489361701</v>
      </c>
    </row>
    <row r="17" spans="2:18">
      <c r="B17" s="180" t="s">
        <v>24</v>
      </c>
      <c r="C17" s="16">
        <v>1804</v>
      </c>
      <c r="D17" s="17">
        <v>1174</v>
      </c>
      <c r="E17" s="17">
        <v>509</v>
      </c>
      <c r="F17" s="48">
        <v>35</v>
      </c>
      <c r="G17" s="16">
        <v>1558</v>
      </c>
      <c r="H17" s="17">
        <v>892</v>
      </c>
      <c r="I17" s="17">
        <v>291</v>
      </c>
      <c r="J17" s="48">
        <v>38</v>
      </c>
      <c r="K17" s="16">
        <f t="shared" si="5"/>
        <v>-246</v>
      </c>
      <c r="L17" s="17">
        <f t="shared" si="6"/>
        <v>-282</v>
      </c>
      <c r="M17" s="17">
        <f t="shared" si="7"/>
        <v>-218</v>
      </c>
      <c r="N17" s="47">
        <f t="shared" si="8"/>
        <v>3</v>
      </c>
      <c r="O17" s="496">
        <f t="shared" si="2"/>
        <v>-13.636363636363635</v>
      </c>
      <c r="P17" s="73">
        <f t="shared" si="3"/>
        <v>-24.020442930153322</v>
      </c>
      <c r="Q17" s="73">
        <f t="shared" si="4"/>
        <v>-42.829076620825148</v>
      </c>
      <c r="R17" s="39">
        <f t="shared" si="9"/>
        <v>8.5714285714285712</v>
      </c>
    </row>
    <row r="18" spans="2:18">
      <c r="B18" s="408" t="s">
        <v>25</v>
      </c>
      <c r="C18" s="320">
        <v>1631</v>
      </c>
      <c r="D18" s="409">
        <v>1196</v>
      </c>
      <c r="E18" s="409">
        <v>628</v>
      </c>
      <c r="F18" s="515">
        <v>28</v>
      </c>
      <c r="G18" s="320">
        <v>1648</v>
      </c>
      <c r="H18" s="409">
        <v>1149</v>
      </c>
      <c r="I18" s="409">
        <v>538</v>
      </c>
      <c r="J18" s="515">
        <v>25</v>
      </c>
      <c r="K18" s="320">
        <f t="shared" si="5"/>
        <v>17</v>
      </c>
      <c r="L18" s="409">
        <f t="shared" si="6"/>
        <v>-47</v>
      </c>
      <c r="M18" s="409">
        <f t="shared" si="7"/>
        <v>-90</v>
      </c>
      <c r="N18" s="516">
        <f t="shared" si="8"/>
        <v>-3</v>
      </c>
      <c r="O18" s="517">
        <f t="shared" si="2"/>
        <v>1.0423053341508277</v>
      </c>
      <c r="P18" s="518">
        <f t="shared" si="3"/>
        <v>-3.9297658862876257</v>
      </c>
      <c r="Q18" s="518">
        <f t="shared" si="4"/>
        <v>-14.331210191082802</v>
      </c>
      <c r="R18" s="519">
        <f t="shared" si="9"/>
        <v>-10.714285714285714</v>
      </c>
    </row>
    <row r="19" spans="2:18">
      <c r="B19" s="180" t="s">
        <v>26</v>
      </c>
      <c r="C19" s="16">
        <v>2010</v>
      </c>
      <c r="D19" s="17">
        <v>1250</v>
      </c>
      <c r="E19" s="17">
        <v>703</v>
      </c>
      <c r="F19" s="48">
        <v>35</v>
      </c>
      <c r="G19" s="16">
        <v>1874</v>
      </c>
      <c r="H19" s="17">
        <v>1018</v>
      </c>
      <c r="I19" s="17">
        <v>467</v>
      </c>
      <c r="J19" s="48">
        <v>32</v>
      </c>
      <c r="K19" s="16">
        <f t="shared" si="5"/>
        <v>-136</v>
      </c>
      <c r="L19" s="17">
        <f t="shared" si="6"/>
        <v>-232</v>
      </c>
      <c r="M19" s="17">
        <f t="shared" si="7"/>
        <v>-236</v>
      </c>
      <c r="N19" s="47">
        <f t="shared" si="8"/>
        <v>-3</v>
      </c>
      <c r="O19" s="496">
        <f t="shared" si="2"/>
        <v>-6.766169154228856</v>
      </c>
      <c r="P19" s="73">
        <f t="shared" si="3"/>
        <v>-18.559999999999999</v>
      </c>
      <c r="Q19" s="73">
        <f t="shared" si="4"/>
        <v>-33.570412517780937</v>
      </c>
      <c r="R19" s="39">
        <f t="shared" si="9"/>
        <v>-8.5714285714285712</v>
      </c>
    </row>
    <row r="20" spans="2:18">
      <c r="B20" s="408" t="s">
        <v>27</v>
      </c>
      <c r="C20" s="320">
        <v>5606</v>
      </c>
      <c r="D20" s="409">
        <v>1588</v>
      </c>
      <c r="E20" s="409">
        <v>371</v>
      </c>
      <c r="F20" s="515">
        <v>15</v>
      </c>
      <c r="G20" s="320">
        <v>4969</v>
      </c>
      <c r="H20" s="409">
        <v>1814</v>
      </c>
      <c r="I20" s="409">
        <v>451</v>
      </c>
      <c r="J20" s="515">
        <v>17</v>
      </c>
      <c r="K20" s="320">
        <f t="shared" si="5"/>
        <v>-637</v>
      </c>
      <c r="L20" s="409">
        <f t="shared" si="6"/>
        <v>226</v>
      </c>
      <c r="M20" s="409">
        <f t="shared" si="7"/>
        <v>80</v>
      </c>
      <c r="N20" s="516">
        <f t="shared" si="8"/>
        <v>2</v>
      </c>
      <c r="O20" s="517">
        <f t="shared" si="2"/>
        <v>-11.362825544059936</v>
      </c>
      <c r="P20" s="518">
        <f t="shared" si="3"/>
        <v>14.231738035264483</v>
      </c>
      <c r="Q20" s="518">
        <f t="shared" si="4"/>
        <v>21.563342318059302</v>
      </c>
      <c r="R20" s="519">
        <f t="shared" si="9"/>
        <v>13.333333333333334</v>
      </c>
    </row>
    <row r="21" spans="2:18">
      <c r="B21" s="180" t="s">
        <v>28</v>
      </c>
      <c r="C21" s="16">
        <v>1643</v>
      </c>
      <c r="D21" s="17">
        <v>1174</v>
      </c>
      <c r="E21" s="17">
        <v>557</v>
      </c>
      <c r="F21" s="48">
        <v>42</v>
      </c>
      <c r="G21" s="16">
        <v>1769</v>
      </c>
      <c r="H21" s="17">
        <v>1232</v>
      </c>
      <c r="I21" s="17">
        <v>566</v>
      </c>
      <c r="J21" s="48">
        <v>33</v>
      </c>
      <c r="K21" s="16">
        <f t="shared" si="5"/>
        <v>126</v>
      </c>
      <c r="L21" s="17">
        <f t="shared" si="6"/>
        <v>58</v>
      </c>
      <c r="M21" s="17">
        <f t="shared" si="7"/>
        <v>9</v>
      </c>
      <c r="N21" s="47">
        <f t="shared" si="8"/>
        <v>-9</v>
      </c>
      <c r="O21" s="496">
        <f t="shared" si="2"/>
        <v>7.6688983566646387</v>
      </c>
      <c r="P21" s="73">
        <f t="shared" si="3"/>
        <v>4.9403747870528107</v>
      </c>
      <c r="Q21" s="73">
        <f t="shared" si="4"/>
        <v>1.6157989228007179</v>
      </c>
      <c r="R21" s="39">
        <f t="shared" si="9"/>
        <v>-21.428571428571427</v>
      </c>
    </row>
    <row r="22" spans="2:18">
      <c r="B22" s="520" t="s">
        <v>29</v>
      </c>
      <c r="C22" s="521">
        <v>787</v>
      </c>
      <c r="D22" s="514">
        <v>639</v>
      </c>
      <c r="E22" s="409">
        <v>411</v>
      </c>
      <c r="F22" s="522">
        <v>88</v>
      </c>
      <c r="G22" s="521">
        <v>743</v>
      </c>
      <c r="H22" s="514">
        <v>589</v>
      </c>
      <c r="I22" s="409">
        <v>320</v>
      </c>
      <c r="J22" s="522">
        <v>82</v>
      </c>
      <c r="K22" s="521">
        <f t="shared" si="5"/>
        <v>-44</v>
      </c>
      <c r="L22" s="514">
        <f t="shared" si="6"/>
        <v>-50</v>
      </c>
      <c r="M22" s="409">
        <f t="shared" si="7"/>
        <v>-91</v>
      </c>
      <c r="N22" s="516">
        <f t="shared" si="8"/>
        <v>-6</v>
      </c>
      <c r="O22" s="523">
        <f t="shared" si="2"/>
        <v>-5.5908513341804325</v>
      </c>
      <c r="P22" s="524">
        <f t="shared" si="3"/>
        <v>-7.8247261345852896</v>
      </c>
      <c r="Q22" s="518">
        <f t="shared" si="4"/>
        <v>-22.141119221411191</v>
      </c>
      <c r="R22" s="519">
        <f t="shared" si="9"/>
        <v>-6.8181818181818175</v>
      </c>
    </row>
    <row r="23" spans="2:18">
      <c r="B23" s="98" t="s">
        <v>30</v>
      </c>
      <c r="C23" s="45">
        <v>2527</v>
      </c>
      <c r="D23" s="104">
        <v>1925</v>
      </c>
      <c r="E23" s="17">
        <v>993</v>
      </c>
      <c r="F23" s="503">
        <v>29</v>
      </c>
      <c r="G23" s="45">
        <v>2675</v>
      </c>
      <c r="H23" s="104">
        <v>1965</v>
      </c>
      <c r="I23" s="17">
        <v>917</v>
      </c>
      <c r="J23" s="503">
        <v>26</v>
      </c>
      <c r="K23" s="45">
        <f t="shared" si="5"/>
        <v>148</v>
      </c>
      <c r="L23" s="104">
        <f t="shared" si="6"/>
        <v>40</v>
      </c>
      <c r="M23" s="17">
        <f t="shared" si="7"/>
        <v>-76</v>
      </c>
      <c r="N23" s="47">
        <f t="shared" si="8"/>
        <v>-3</v>
      </c>
      <c r="O23" s="497">
        <f t="shared" si="2"/>
        <v>5.856747130985358</v>
      </c>
      <c r="P23" s="498">
        <f t="shared" si="3"/>
        <v>2.0779220779220777</v>
      </c>
      <c r="Q23" s="73">
        <f t="shared" si="4"/>
        <v>-7.6535750251762336</v>
      </c>
      <c r="R23" s="39">
        <f t="shared" si="9"/>
        <v>-10.344827586206897</v>
      </c>
    </row>
    <row r="24" spans="2:18">
      <c r="B24" s="520" t="s">
        <v>31</v>
      </c>
      <c r="C24" s="521">
        <v>1980</v>
      </c>
      <c r="D24" s="514">
        <v>1283</v>
      </c>
      <c r="E24" s="409">
        <v>445</v>
      </c>
      <c r="F24" s="522">
        <v>35</v>
      </c>
      <c r="G24" s="521">
        <v>2458</v>
      </c>
      <c r="H24" s="514">
        <v>1494</v>
      </c>
      <c r="I24" s="409">
        <v>422</v>
      </c>
      <c r="J24" s="522">
        <v>25</v>
      </c>
      <c r="K24" s="521">
        <f t="shared" si="5"/>
        <v>478</v>
      </c>
      <c r="L24" s="514">
        <f t="shared" si="6"/>
        <v>211</v>
      </c>
      <c r="M24" s="409">
        <f t="shared" si="7"/>
        <v>-23</v>
      </c>
      <c r="N24" s="516">
        <f t="shared" si="8"/>
        <v>-10</v>
      </c>
      <c r="O24" s="523">
        <f t="shared" si="2"/>
        <v>24.141414141414142</v>
      </c>
      <c r="P24" s="524">
        <f t="shared" si="3"/>
        <v>16.445830085736553</v>
      </c>
      <c r="Q24" s="518">
        <f t="shared" si="4"/>
        <v>-5.1685393258426959</v>
      </c>
      <c r="R24" s="519">
        <f t="shared" si="9"/>
        <v>-28.571428571428569</v>
      </c>
    </row>
    <row r="25" spans="2:18">
      <c r="B25" s="98" t="s">
        <v>32</v>
      </c>
      <c r="C25" s="45">
        <v>2676</v>
      </c>
      <c r="D25" s="104">
        <v>732</v>
      </c>
      <c r="E25" s="17">
        <v>350</v>
      </c>
      <c r="F25" s="503">
        <v>43</v>
      </c>
      <c r="G25" s="45">
        <v>3316</v>
      </c>
      <c r="H25" s="104">
        <v>929</v>
      </c>
      <c r="I25" s="17">
        <v>342</v>
      </c>
      <c r="J25" s="503">
        <v>33</v>
      </c>
      <c r="K25" s="45">
        <f t="shared" si="5"/>
        <v>640</v>
      </c>
      <c r="L25" s="104">
        <f t="shared" si="6"/>
        <v>197</v>
      </c>
      <c r="M25" s="17">
        <f t="shared" si="7"/>
        <v>-8</v>
      </c>
      <c r="N25" s="47">
        <f t="shared" si="8"/>
        <v>-10</v>
      </c>
      <c r="O25" s="497">
        <f t="shared" si="2"/>
        <v>23.916292974588938</v>
      </c>
      <c r="P25" s="498">
        <f t="shared" si="3"/>
        <v>26.912568306010932</v>
      </c>
      <c r="Q25" s="73">
        <f t="shared" si="4"/>
        <v>-2.2857142857142856</v>
      </c>
      <c r="R25" s="39">
        <f t="shared" si="9"/>
        <v>-23.255813953488371</v>
      </c>
    </row>
    <row r="26" spans="2:18">
      <c r="B26" s="520" t="s">
        <v>33</v>
      </c>
      <c r="C26" s="521">
        <v>1805</v>
      </c>
      <c r="D26" s="514">
        <v>1009</v>
      </c>
      <c r="E26" s="409">
        <v>297</v>
      </c>
      <c r="F26" s="522">
        <v>36</v>
      </c>
      <c r="G26" s="521">
        <v>2053</v>
      </c>
      <c r="H26" s="514">
        <v>1000</v>
      </c>
      <c r="I26" s="409">
        <v>237</v>
      </c>
      <c r="J26" s="522">
        <v>26</v>
      </c>
      <c r="K26" s="521">
        <f t="shared" si="5"/>
        <v>248</v>
      </c>
      <c r="L26" s="514">
        <f t="shared" si="6"/>
        <v>-9</v>
      </c>
      <c r="M26" s="409">
        <f t="shared" si="7"/>
        <v>-60</v>
      </c>
      <c r="N26" s="516">
        <f t="shared" si="8"/>
        <v>-10</v>
      </c>
      <c r="O26" s="523">
        <f t="shared" si="2"/>
        <v>13.739612188365651</v>
      </c>
      <c r="P26" s="524">
        <f t="shared" si="3"/>
        <v>-0.89197224975222988</v>
      </c>
      <c r="Q26" s="518">
        <f t="shared" si="4"/>
        <v>-20.202020202020201</v>
      </c>
      <c r="R26" s="519">
        <f t="shared" si="9"/>
        <v>-27.777777777777779</v>
      </c>
    </row>
    <row r="27" spans="2:18">
      <c r="B27" s="98" t="s">
        <v>34</v>
      </c>
      <c r="C27" s="45">
        <v>3236</v>
      </c>
      <c r="D27" s="104">
        <v>1195</v>
      </c>
      <c r="E27" s="17">
        <v>504</v>
      </c>
      <c r="F27" s="503">
        <v>22</v>
      </c>
      <c r="G27" s="45">
        <v>3385</v>
      </c>
      <c r="H27" s="104">
        <v>1350</v>
      </c>
      <c r="I27" s="17">
        <v>549</v>
      </c>
      <c r="J27" s="503">
        <v>17</v>
      </c>
      <c r="K27" s="45">
        <f t="shared" si="5"/>
        <v>149</v>
      </c>
      <c r="L27" s="104">
        <f t="shared" si="6"/>
        <v>155</v>
      </c>
      <c r="M27" s="17">
        <f t="shared" si="7"/>
        <v>45</v>
      </c>
      <c r="N27" s="47">
        <f t="shared" si="8"/>
        <v>-5</v>
      </c>
      <c r="O27" s="497">
        <f t="shared" si="2"/>
        <v>4.6044499381953026</v>
      </c>
      <c r="P27" s="498">
        <f t="shared" si="3"/>
        <v>12.97071129707113</v>
      </c>
      <c r="Q27" s="73">
        <f t="shared" si="4"/>
        <v>8.9285714285714288</v>
      </c>
      <c r="R27" s="39">
        <f t="shared" si="9"/>
        <v>-22.727272727272727</v>
      </c>
    </row>
    <row r="28" spans="2:18">
      <c r="B28" s="520" t="s">
        <v>35</v>
      </c>
      <c r="C28" s="521">
        <v>2263</v>
      </c>
      <c r="D28" s="514">
        <v>1129</v>
      </c>
      <c r="E28" s="409">
        <v>630</v>
      </c>
      <c r="F28" s="522">
        <v>31</v>
      </c>
      <c r="G28" s="521">
        <v>2118</v>
      </c>
      <c r="H28" s="514">
        <v>1273</v>
      </c>
      <c r="I28" s="409">
        <v>607</v>
      </c>
      <c r="J28" s="522">
        <v>30</v>
      </c>
      <c r="K28" s="521">
        <f t="shared" si="5"/>
        <v>-145</v>
      </c>
      <c r="L28" s="514">
        <f t="shared" si="6"/>
        <v>144</v>
      </c>
      <c r="M28" s="409">
        <f t="shared" si="7"/>
        <v>-23</v>
      </c>
      <c r="N28" s="516">
        <f t="shared" si="8"/>
        <v>-1</v>
      </c>
      <c r="O28" s="523">
        <f t="shared" si="2"/>
        <v>-6.4074237737516571</v>
      </c>
      <c r="P28" s="524">
        <f t="shared" si="3"/>
        <v>12.75465013286094</v>
      </c>
      <c r="Q28" s="518">
        <f t="shared" si="4"/>
        <v>-3.6507936507936511</v>
      </c>
      <c r="R28" s="519">
        <f t="shared" si="9"/>
        <v>-3.225806451612903</v>
      </c>
    </row>
    <row r="29" spans="2:18">
      <c r="B29" s="98" t="s">
        <v>36</v>
      </c>
      <c r="C29" s="45">
        <v>1782</v>
      </c>
      <c r="D29" s="104">
        <v>942</v>
      </c>
      <c r="E29" s="17">
        <v>525</v>
      </c>
      <c r="F29" s="503">
        <v>21</v>
      </c>
      <c r="G29" s="45">
        <v>1886</v>
      </c>
      <c r="H29" s="104">
        <v>856</v>
      </c>
      <c r="I29" s="17">
        <v>419</v>
      </c>
      <c r="J29" s="503">
        <v>17</v>
      </c>
      <c r="K29" s="45">
        <f t="shared" si="5"/>
        <v>104</v>
      </c>
      <c r="L29" s="104">
        <f t="shared" si="6"/>
        <v>-86</v>
      </c>
      <c r="M29" s="17">
        <f t="shared" si="7"/>
        <v>-106</v>
      </c>
      <c r="N29" s="47">
        <f t="shared" si="8"/>
        <v>-4</v>
      </c>
      <c r="O29" s="497">
        <f t="shared" si="2"/>
        <v>5.8361391694725029</v>
      </c>
      <c r="P29" s="498">
        <f t="shared" si="3"/>
        <v>-9.1295116772823768</v>
      </c>
      <c r="Q29" s="73">
        <f t="shared" si="4"/>
        <v>-20.19047619047619</v>
      </c>
      <c r="R29" s="39">
        <f t="shared" si="9"/>
        <v>-19.047619047619047</v>
      </c>
    </row>
    <row r="30" spans="2:18">
      <c r="B30" s="520" t="s">
        <v>37</v>
      </c>
      <c r="C30" s="521">
        <v>2045</v>
      </c>
      <c r="D30" s="514">
        <v>693</v>
      </c>
      <c r="E30" s="409">
        <v>241</v>
      </c>
      <c r="F30" s="522">
        <v>14</v>
      </c>
      <c r="G30" s="521">
        <v>1513</v>
      </c>
      <c r="H30" s="514">
        <v>627</v>
      </c>
      <c r="I30" s="409">
        <v>212</v>
      </c>
      <c r="J30" s="522">
        <v>15</v>
      </c>
      <c r="K30" s="521">
        <f t="shared" si="5"/>
        <v>-532</v>
      </c>
      <c r="L30" s="514">
        <f t="shared" si="6"/>
        <v>-66</v>
      </c>
      <c r="M30" s="409">
        <f t="shared" si="7"/>
        <v>-29</v>
      </c>
      <c r="N30" s="516">
        <f t="shared" si="8"/>
        <v>1</v>
      </c>
      <c r="O30" s="523">
        <f t="shared" si="2"/>
        <v>-26.01466992665037</v>
      </c>
      <c r="P30" s="524">
        <f t="shared" si="3"/>
        <v>-9.5238095238095237</v>
      </c>
      <c r="Q30" s="518">
        <f t="shared" si="4"/>
        <v>-12.033195020746888</v>
      </c>
      <c r="R30" s="519">
        <f t="shared" si="9"/>
        <v>7.1428571428571423</v>
      </c>
    </row>
    <row r="31" spans="2:18">
      <c r="B31" s="98" t="s">
        <v>38</v>
      </c>
      <c r="C31" s="45">
        <v>1769</v>
      </c>
      <c r="D31" s="104">
        <v>1115</v>
      </c>
      <c r="E31" s="17">
        <v>553</v>
      </c>
      <c r="F31" s="503">
        <v>33</v>
      </c>
      <c r="G31" s="45">
        <v>2159</v>
      </c>
      <c r="H31" s="104">
        <v>1186</v>
      </c>
      <c r="I31" s="17">
        <v>412</v>
      </c>
      <c r="J31" s="503">
        <v>24</v>
      </c>
      <c r="K31" s="45">
        <f t="shared" si="5"/>
        <v>390</v>
      </c>
      <c r="L31" s="104">
        <f t="shared" si="6"/>
        <v>71</v>
      </c>
      <c r="M31" s="17">
        <f t="shared" si="7"/>
        <v>-141</v>
      </c>
      <c r="N31" s="47">
        <f t="shared" si="8"/>
        <v>-9</v>
      </c>
      <c r="O31" s="497">
        <f t="shared" si="2"/>
        <v>22.046353872244207</v>
      </c>
      <c r="P31" s="498">
        <f t="shared" si="3"/>
        <v>6.3677130044843047</v>
      </c>
      <c r="Q31" s="73">
        <f t="shared" si="4"/>
        <v>-25.49728752260398</v>
      </c>
      <c r="R31" s="39">
        <f t="shared" si="9"/>
        <v>-27.27272727272727</v>
      </c>
    </row>
    <row r="32" spans="2:18">
      <c r="B32" s="520" t="s">
        <v>39</v>
      </c>
      <c r="C32" s="521">
        <v>10678</v>
      </c>
      <c r="D32" s="514">
        <v>1315</v>
      </c>
      <c r="E32" s="409">
        <v>376</v>
      </c>
      <c r="F32" s="522">
        <v>10</v>
      </c>
      <c r="G32" s="521">
        <v>10015</v>
      </c>
      <c r="H32" s="514">
        <v>1950</v>
      </c>
      <c r="I32" s="409">
        <v>426</v>
      </c>
      <c r="J32" s="522">
        <v>10</v>
      </c>
      <c r="K32" s="521">
        <f t="shared" si="5"/>
        <v>-663</v>
      </c>
      <c r="L32" s="514">
        <f t="shared" si="6"/>
        <v>635</v>
      </c>
      <c r="M32" s="409">
        <f t="shared" si="7"/>
        <v>50</v>
      </c>
      <c r="N32" s="516">
        <f t="shared" si="8"/>
        <v>0</v>
      </c>
      <c r="O32" s="523">
        <f t="shared" si="2"/>
        <v>-6.2090279078479114</v>
      </c>
      <c r="P32" s="524">
        <f t="shared" si="3"/>
        <v>48.28897338403042</v>
      </c>
      <c r="Q32" s="518">
        <f t="shared" si="4"/>
        <v>13.297872340425531</v>
      </c>
      <c r="R32" s="519">
        <f t="shared" si="9"/>
        <v>0</v>
      </c>
    </row>
    <row r="33" spans="2:18" ht="15.75" thickBot="1">
      <c r="B33" s="44" t="s">
        <v>40</v>
      </c>
      <c r="C33" s="46">
        <v>1611</v>
      </c>
      <c r="D33" s="105">
        <v>851</v>
      </c>
      <c r="E33" s="25">
        <v>449</v>
      </c>
      <c r="F33" s="504">
        <v>21</v>
      </c>
      <c r="G33" s="46">
        <v>1952</v>
      </c>
      <c r="H33" s="105">
        <v>923</v>
      </c>
      <c r="I33" s="25">
        <v>472</v>
      </c>
      <c r="J33" s="504">
        <v>16</v>
      </c>
      <c r="K33" s="46">
        <f t="shared" si="5"/>
        <v>341</v>
      </c>
      <c r="L33" s="105">
        <f t="shared" si="6"/>
        <v>72</v>
      </c>
      <c r="M33" s="25">
        <f t="shared" si="7"/>
        <v>23</v>
      </c>
      <c r="N33" s="508">
        <f t="shared" si="8"/>
        <v>-5</v>
      </c>
      <c r="O33" s="499">
        <f t="shared" si="2"/>
        <v>21.166977032898821</v>
      </c>
      <c r="P33" s="500">
        <f t="shared" si="3"/>
        <v>8.46063454759107</v>
      </c>
      <c r="Q33" s="80">
        <f t="shared" si="4"/>
        <v>5.1224944320712691</v>
      </c>
      <c r="R33" s="185">
        <f t="shared" si="9"/>
        <v>-23.809523809523807</v>
      </c>
    </row>
  </sheetData>
  <mergeCells count="18">
    <mergeCell ref="F6:F7"/>
    <mergeCell ref="J6:J7"/>
    <mergeCell ref="C4:I4"/>
    <mergeCell ref="B5:B7"/>
    <mergeCell ref="C5:E5"/>
    <mergeCell ref="C6:C7"/>
    <mergeCell ref="D6:E6"/>
    <mergeCell ref="G6:G7"/>
    <mergeCell ref="H6:I6"/>
    <mergeCell ref="G5:J5"/>
    <mergeCell ref="N6:N7"/>
    <mergeCell ref="R6:R7"/>
    <mergeCell ref="K5:N5"/>
    <mergeCell ref="O5:R5"/>
    <mergeCell ref="K6:K7"/>
    <mergeCell ref="L6:M6"/>
    <mergeCell ref="O6:O7"/>
    <mergeCell ref="P6:Q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H33"/>
  <sheetViews>
    <sheetView zoomScaleNormal="100" workbookViewId="0">
      <selection activeCell="B3" sqref="B3"/>
    </sheetView>
  </sheetViews>
  <sheetFormatPr defaultRowHeight="15"/>
  <cols>
    <col min="1" max="1" width="5" style="11" customWidth="1"/>
    <col min="2" max="2" width="24.5703125" style="11" customWidth="1"/>
    <col min="3" max="4" width="10.140625" style="11" bestFit="1" customWidth="1"/>
    <col min="5" max="5" width="13.28515625" style="11" bestFit="1" customWidth="1"/>
    <col min="6" max="7" width="10.140625" style="11" bestFit="1" customWidth="1"/>
    <col min="8" max="8" width="17.85546875" style="11" bestFit="1" customWidth="1"/>
    <col min="9" max="16384" width="9.140625" style="11"/>
  </cols>
  <sheetData>
    <row r="1" spans="2:8" ht="12.75" customHeight="1"/>
    <row r="2" spans="2:8">
      <c r="B2" s="11" t="s">
        <v>330</v>
      </c>
    </row>
    <row r="3" spans="2:8">
      <c r="B3" s="11" t="s">
        <v>46</v>
      </c>
    </row>
    <row r="4" spans="2:8" ht="15.75" thickBot="1">
      <c r="B4" s="11" t="s">
        <v>108</v>
      </c>
    </row>
    <row r="5" spans="2:8" ht="20.25" customHeight="1">
      <c r="B5" s="619" t="s">
        <v>217</v>
      </c>
      <c r="C5" s="621" t="s">
        <v>218</v>
      </c>
      <c r="D5" s="622"/>
      <c r="E5" s="623"/>
      <c r="F5" s="621" t="s">
        <v>219</v>
      </c>
      <c r="G5" s="622"/>
      <c r="H5" s="623"/>
    </row>
    <row r="6" spans="2:8" ht="21" customHeight="1" thickBot="1">
      <c r="B6" s="620"/>
      <c r="C6" s="236" t="s">
        <v>104</v>
      </c>
      <c r="D6" s="237" t="s">
        <v>105</v>
      </c>
      <c r="E6" s="230" t="s">
        <v>106</v>
      </c>
      <c r="F6" s="238" t="s">
        <v>104</v>
      </c>
      <c r="G6" s="239" t="s">
        <v>105</v>
      </c>
      <c r="H6" s="230" t="s">
        <v>107</v>
      </c>
    </row>
    <row r="7" spans="2:8" ht="15.75" customHeight="1">
      <c r="B7" s="201" t="s">
        <v>15</v>
      </c>
      <c r="C7" s="231">
        <f>SUM(C8:C32)</f>
        <v>137932</v>
      </c>
      <c r="D7" s="202">
        <f>SUM(D8:D32)</f>
        <v>123514</v>
      </c>
      <c r="E7" s="232">
        <f>SUM(D7-C7)</f>
        <v>-14418</v>
      </c>
      <c r="F7" s="233">
        <v>14.6</v>
      </c>
      <c r="G7" s="234">
        <v>13.2</v>
      </c>
      <c r="H7" s="235">
        <f>SUM(G7-F7)</f>
        <v>-1.4000000000000004</v>
      </c>
    </row>
    <row r="8" spans="2:8" ht="16.5" customHeight="1">
      <c r="B8" s="15" t="s">
        <v>16</v>
      </c>
      <c r="C8" s="16">
        <v>1874</v>
      </c>
      <c r="D8" s="17">
        <v>1788</v>
      </c>
      <c r="E8" s="18">
        <f t="shared" ref="E8:E32" si="0">SUM(D8-C8)</f>
        <v>-86</v>
      </c>
      <c r="F8" s="19">
        <v>20.3</v>
      </c>
      <c r="G8" s="20">
        <v>19.5</v>
      </c>
      <c r="H8" s="21">
        <f t="shared" ref="H8:H31" si="1">SUM(G8-F8)</f>
        <v>-0.80000000000000071</v>
      </c>
    </row>
    <row r="9" spans="2:8">
      <c r="B9" s="276" t="s">
        <v>17</v>
      </c>
      <c r="C9" s="277">
        <v>6700</v>
      </c>
      <c r="D9" s="278">
        <v>6032</v>
      </c>
      <c r="E9" s="279">
        <f t="shared" si="0"/>
        <v>-668</v>
      </c>
      <c r="F9" s="280">
        <v>22.6</v>
      </c>
      <c r="G9" s="281">
        <v>20.7</v>
      </c>
      <c r="H9" s="282">
        <f t="shared" si="1"/>
        <v>-1.9000000000000021</v>
      </c>
    </row>
    <row r="10" spans="2:8" ht="15" customHeight="1">
      <c r="B10" s="15" t="s">
        <v>18</v>
      </c>
      <c r="C10" s="16">
        <v>7443</v>
      </c>
      <c r="D10" s="17">
        <v>6587</v>
      </c>
      <c r="E10" s="18">
        <f t="shared" si="0"/>
        <v>-856</v>
      </c>
      <c r="F10" s="19">
        <v>12.4</v>
      </c>
      <c r="G10" s="20">
        <v>11.1</v>
      </c>
      <c r="H10" s="21">
        <f t="shared" si="1"/>
        <v>-1.3000000000000007</v>
      </c>
    </row>
    <row r="11" spans="2:8">
      <c r="B11" s="276" t="s">
        <v>19</v>
      </c>
      <c r="C11" s="277">
        <v>9220</v>
      </c>
      <c r="D11" s="278">
        <v>8315</v>
      </c>
      <c r="E11" s="279">
        <f t="shared" si="0"/>
        <v>-905</v>
      </c>
      <c r="F11" s="280">
        <v>17.100000000000001</v>
      </c>
      <c r="G11" s="281">
        <v>15.7</v>
      </c>
      <c r="H11" s="282">
        <f t="shared" si="1"/>
        <v>-1.4000000000000021</v>
      </c>
    </row>
    <row r="12" spans="2:8" ht="16.5" customHeight="1">
      <c r="B12" s="15" t="s">
        <v>20</v>
      </c>
      <c r="C12" s="16">
        <v>8504</v>
      </c>
      <c r="D12" s="17">
        <v>8091</v>
      </c>
      <c r="E12" s="18">
        <f t="shared" si="0"/>
        <v>-413</v>
      </c>
      <c r="F12" s="19">
        <v>15.9</v>
      </c>
      <c r="G12" s="20">
        <v>15.2</v>
      </c>
      <c r="H12" s="21">
        <f t="shared" si="1"/>
        <v>-0.70000000000000107</v>
      </c>
    </row>
    <row r="13" spans="2:8" ht="15.75" customHeight="1">
      <c r="B13" s="276" t="s">
        <v>21</v>
      </c>
      <c r="C13" s="277">
        <v>3652</v>
      </c>
      <c r="D13" s="278">
        <v>3175</v>
      </c>
      <c r="E13" s="279">
        <f t="shared" si="0"/>
        <v>-477</v>
      </c>
      <c r="F13" s="280">
        <v>14.9</v>
      </c>
      <c r="G13" s="281">
        <v>13.2</v>
      </c>
      <c r="H13" s="282">
        <f t="shared" si="1"/>
        <v>-1.7000000000000011</v>
      </c>
    </row>
    <row r="14" spans="2:8">
      <c r="B14" s="15" t="s">
        <v>22</v>
      </c>
      <c r="C14" s="16">
        <v>5994</v>
      </c>
      <c r="D14" s="17">
        <v>5041</v>
      </c>
      <c r="E14" s="18">
        <f t="shared" si="0"/>
        <v>-953</v>
      </c>
      <c r="F14" s="19">
        <v>16.399999999999999</v>
      </c>
      <c r="G14" s="20">
        <v>14.1</v>
      </c>
      <c r="H14" s="21">
        <f>SUM(G14-F14)</f>
        <v>-2.2999999999999989</v>
      </c>
    </row>
    <row r="15" spans="2:8">
      <c r="B15" s="276" t="s">
        <v>23</v>
      </c>
      <c r="C15" s="277">
        <v>2668</v>
      </c>
      <c r="D15" s="278">
        <v>2486</v>
      </c>
      <c r="E15" s="279">
        <f t="shared" si="0"/>
        <v>-182</v>
      </c>
      <c r="F15" s="280">
        <v>22.1</v>
      </c>
      <c r="G15" s="281">
        <v>20.8</v>
      </c>
      <c r="H15" s="282">
        <f t="shared" si="1"/>
        <v>-1.3000000000000007</v>
      </c>
    </row>
    <row r="16" spans="2:8" ht="16.5" customHeight="1">
      <c r="B16" s="15" t="s">
        <v>24</v>
      </c>
      <c r="C16" s="16">
        <v>5315</v>
      </c>
      <c r="D16" s="17">
        <v>4809</v>
      </c>
      <c r="E16" s="18">
        <f t="shared" si="0"/>
        <v>-506</v>
      </c>
      <c r="F16" s="19">
        <v>18.899999999999999</v>
      </c>
      <c r="G16" s="20">
        <v>17.3</v>
      </c>
      <c r="H16" s="21">
        <f t="shared" si="1"/>
        <v>-1.5999999999999979</v>
      </c>
    </row>
    <row r="17" spans="2:8">
      <c r="B17" s="276" t="s">
        <v>25</v>
      </c>
      <c r="C17" s="277">
        <v>3925</v>
      </c>
      <c r="D17" s="278">
        <v>3360</v>
      </c>
      <c r="E17" s="279">
        <f t="shared" si="0"/>
        <v>-565</v>
      </c>
      <c r="F17" s="280">
        <v>15.9</v>
      </c>
      <c r="G17" s="281">
        <v>13.9</v>
      </c>
      <c r="H17" s="282">
        <f t="shared" si="1"/>
        <v>-2</v>
      </c>
    </row>
    <row r="18" spans="2:8">
      <c r="B18" s="15" t="s">
        <v>26</v>
      </c>
      <c r="C18" s="16">
        <v>5800</v>
      </c>
      <c r="D18" s="17">
        <v>4691</v>
      </c>
      <c r="E18" s="18">
        <f t="shared" si="0"/>
        <v>-1109</v>
      </c>
      <c r="F18" s="19">
        <v>18.2</v>
      </c>
      <c r="G18" s="20">
        <v>15.2</v>
      </c>
      <c r="H18" s="21">
        <f t="shared" si="1"/>
        <v>-3</v>
      </c>
    </row>
    <row r="19" spans="2:8">
      <c r="B19" s="276" t="s">
        <v>27</v>
      </c>
      <c r="C19" s="277">
        <v>7325</v>
      </c>
      <c r="D19" s="278">
        <v>7114</v>
      </c>
      <c r="E19" s="279">
        <f t="shared" si="0"/>
        <v>-211</v>
      </c>
      <c r="F19" s="280">
        <v>11.1</v>
      </c>
      <c r="G19" s="281">
        <v>10.8</v>
      </c>
      <c r="H19" s="282">
        <f t="shared" si="1"/>
        <v>-0.29999999999999893</v>
      </c>
    </row>
    <row r="20" spans="2:8">
      <c r="B20" s="15" t="s">
        <v>28</v>
      </c>
      <c r="C20" s="16">
        <v>5477</v>
      </c>
      <c r="D20" s="17">
        <v>4603</v>
      </c>
      <c r="E20" s="18">
        <f t="shared" si="0"/>
        <v>-874</v>
      </c>
      <c r="F20" s="19">
        <v>23</v>
      </c>
      <c r="G20" s="20">
        <v>20</v>
      </c>
      <c r="H20" s="21">
        <f t="shared" si="1"/>
        <v>-3</v>
      </c>
    </row>
    <row r="21" spans="2:8">
      <c r="B21" s="283" t="s">
        <v>29</v>
      </c>
      <c r="C21" s="277">
        <v>5470</v>
      </c>
      <c r="D21" s="278">
        <v>5036</v>
      </c>
      <c r="E21" s="279">
        <f t="shared" si="0"/>
        <v>-434</v>
      </c>
      <c r="F21" s="280">
        <v>19</v>
      </c>
      <c r="G21" s="281">
        <v>17.7</v>
      </c>
      <c r="H21" s="282">
        <f t="shared" si="1"/>
        <v>-1.3000000000000007</v>
      </c>
    </row>
    <row r="22" spans="2:8">
      <c r="B22" s="22" t="s">
        <v>30</v>
      </c>
      <c r="C22" s="16">
        <v>5971</v>
      </c>
      <c r="D22" s="17">
        <v>5675</v>
      </c>
      <c r="E22" s="18">
        <f t="shared" si="0"/>
        <v>-296</v>
      </c>
      <c r="F22" s="19">
        <v>17.5</v>
      </c>
      <c r="G22" s="20">
        <v>16.7</v>
      </c>
      <c r="H22" s="21">
        <f t="shared" si="1"/>
        <v>-0.80000000000000071</v>
      </c>
    </row>
    <row r="23" spans="2:8">
      <c r="B23" s="283" t="s">
        <v>31</v>
      </c>
      <c r="C23" s="277">
        <v>5431</v>
      </c>
      <c r="D23" s="278">
        <v>4882</v>
      </c>
      <c r="E23" s="279">
        <f t="shared" si="0"/>
        <v>-549</v>
      </c>
      <c r="F23" s="280">
        <v>18.7</v>
      </c>
      <c r="G23" s="281">
        <v>17.100000000000001</v>
      </c>
      <c r="H23" s="282">
        <f t="shared" si="1"/>
        <v>-1.5999999999999979</v>
      </c>
    </row>
    <row r="24" spans="2:8">
      <c r="B24" s="22" t="s">
        <v>32</v>
      </c>
      <c r="C24" s="16">
        <v>9421</v>
      </c>
      <c r="D24" s="17">
        <v>8878</v>
      </c>
      <c r="E24" s="18">
        <f t="shared" si="0"/>
        <v>-543</v>
      </c>
      <c r="F24" s="19">
        <v>13.9</v>
      </c>
      <c r="G24" s="20">
        <v>13.1</v>
      </c>
      <c r="H24" s="21">
        <f t="shared" si="1"/>
        <v>-0.80000000000000071</v>
      </c>
    </row>
    <row r="25" spans="2:8">
      <c r="B25" s="283" t="s">
        <v>33</v>
      </c>
      <c r="C25" s="277">
        <v>5228</v>
      </c>
      <c r="D25" s="278">
        <v>4036</v>
      </c>
      <c r="E25" s="279">
        <f t="shared" si="0"/>
        <v>-1192</v>
      </c>
      <c r="F25" s="280">
        <v>12.5</v>
      </c>
      <c r="G25" s="281">
        <v>9.9</v>
      </c>
      <c r="H25" s="282">
        <f t="shared" si="1"/>
        <v>-2.5999999999999996</v>
      </c>
    </row>
    <row r="26" spans="2:8">
      <c r="B26" s="22" t="s">
        <v>34</v>
      </c>
      <c r="C26" s="16">
        <v>5460</v>
      </c>
      <c r="D26" s="17">
        <v>4215</v>
      </c>
      <c r="E26" s="18">
        <f t="shared" si="0"/>
        <v>-1245</v>
      </c>
      <c r="F26" s="19">
        <v>12.3</v>
      </c>
      <c r="G26" s="20">
        <v>9.6999999999999993</v>
      </c>
      <c r="H26" s="21">
        <f t="shared" si="1"/>
        <v>-2.6000000000000014</v>
      </c>
    </row>
    <row r="27" spans="2:8">
      <c r="B27" s="283" t="s">
        <v>35</v>
      </c>
      <c r="C27" s="277">
        <v>5869</v>
      </c>
      <c r="D27" s="278">
        <v>5448</v>
      </c>
      <c r="E27" s="279">
        <f t="shared" si="0"/>
        <v>-421</v>
      </c>
      <c r="F27" s="280">
        <v>21.5</v>
      </c>
      <c r="G27" s="281">
        <v>20.2</v>
      </c>
      <c r="H27" s="282">
        <f t="shared" si="1"/>
        <v>-1.3000000000000007</v>
      </c>
    </row>
    <row r="28" spans="2:8">
      <c r="B28" s="22" t="s">
        <v>36</v>
      </c>
      <c r="C28" s="16">
        <v>2892</v>
      </c>
      <c r="D28" s="17">
        <v>2542</v>
      </c>
      <c r="E28" s="18">
        <f t="shared" si="0"/>
        <v>-350</v>
      </c>
      <c r="F28" s="19">
        <v>12.5</v>
      </c>
      <c r="G28" s="20">
        <v>11.1</v>
      </c>
      <c r="H28" s="21">
        <f t="shared" si="1"/>
        <v>-1.4000000000000004</v>
      </c>
    </row>
    <row r="29" spans="2:8">
      <c r="B29" s="283" t="s">
        <v>37</v>
      </c>
      <c r="C29" s="277">
        <v>2123</v>
      </c>
      <c r="D29" s="278">
        <v>1796</v>
      </c>
      <c r="E29" s="279">
        <f t="shared" si="0"/>
        <v>-327</v>
      </c>
      <c r="F29" s="280">
        <v>6.9</v>
      </c>
      <c r="G29" s="281">
        <v>5.9</v>
      </c>
      <c r="H29" s="282">
        <f t="shared" si="1"/>
        <v>-1</v>
      </c>
    </row>
    <row r="30" spans="2:8">
      <c r="B30" s="22" t="s">
        <v>38</v>
      </c>
      <c r="C30" s="16">
        <v>4706</v>
      </c>
      <c r="D30" s="17">
        <v>4100</v>
      </c>
      <c r="E30" s="18">
        <f t="shared" si="0"/>
        <v>-606</v>
      </c>
      <c r="F30" s="19">
        <v>17</v>
      </c>
      <c r="G30" s="20">
        <v>15.1</v>
      </c>
      <c r="H30" s="21">
        <f t="shared" si="1"/>
        <v>-1.9000000000000004</v>
      </c>
    </row>
    <row r="31" spans="2:8">
      <c r="B31" s="283" t="s">
        <v>39</v>
      </c>
      <c r="C31" s="277">
        <v>8715</v>
      </c>
      <c r="D31" s="278">
        <v>8463</v>
      </c>
      <c r="E31" s="279">
        <f t="shared" si="0"/>
        <v>-252</v>
      </c>
      <c r="F31" s="280">
        <v>7.5</v>
      </c>
      <c r="G31" s="281">
        <v>7.3</v>
      </c>
      <c r="H31" s="282">
        <f t="shared" si="1"/>
        <v>-0.20000000000000018</v>
      </c>
    </row>
    <row r="32" spans="2:8" ht="15.75" thickBot="1">
      <c r="B32" s="23" t="s">
        <v>40</v>
      </c>
      <c r="C32" s="24">
        <v>2749</v>
      </c>
      <c r="D32" s="25">
        <v>2351</v>
      </c>
      <c r="E32" s="26">
        <f t="shared" si="0"/>
        <v>-398</v>
      </c>
      <c r="F32" s="27">
        <v>15.4</v>
      </c>
      <c r="G32" s="28">
        <v>13.3</v>
      </c>
      <c r="H32" s="29">
        <f>SUM(G32-F32)</f>
        <v>-2.0999999999999996</v>
      </c>
    </row>
    <row r="33" spans="5:5">
      <c r="E33" s="30"/>
    </row>
  </sheetData>
  <mergeCells count="3">
    <mergeCell ref="B5:B6"/>
    <mergeCell ref="C5:E5"/>
    <mergeCell ref="F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63"/>
  <sheetViews>
    <sheetView showGridLines="0" workbookViewId="0">
      <selection sqref="A1:D1"/>
    </sheetView>
  </sheetViews>
  <sheetFormatPr defaultRowHeight="15"/>
  <cols>
    <col min="1" max="1" width="44.140625" customWidth="1"/>
    <col min="2" max="2" width="9.140625" style="525"/>
    <col min="3" max="3" width="17.28515625" style="525" customWidth="1"/>
    <col min="4" max="4" width="11.85546875" style="525" bestFit="1" customWidth="1"/>
  </cols>
  <sheetData>
    <row r="1" spans="1:10" s="11" customFormat="1" ht="31.5" customHeight="1">
      <c r="A1" s="818" t="s">
        <v>329</v>
      </c>
      <c r="B1" s="819"/>
      <c r="C1" s="819"/>
      <c r="D1" s="819"/>
      <c r="E1" s="285"/>
      <c r="F1" s="285"/>
      <c r="G1" s="285"/>
      <c r="H1" s="285"/>
      <c r="I1" s="285"/>
      <c r="J1" s="285"/>
    </row>
    <row r="2" spans="1:10" s="11" customFormat="1">
      <c r="A2" s="11" t="s">
        <v>319</v>
      </c>
      <c r="B2" s="139"/>
      <c r="C2" s="139"/>
      <c r="D2" s="139"/>
    </row>
    <row r="3" spans="1:10" s="11" customFormat="1" ht="15.75" thickBot="1">
      <c r="B3" s="139"/>
      <c r="C3" s="139"/>
      <c r="D3" s="139"/>
    </row>
    <row r="4" spans="1:10" ht="57.75" thickBot="1">
      <c r="A4" s="527" t="s">
        <v>320</v>
      </c>
      <c r="B4" s="528" t="s">
        <v>246</v>
      </c>
      <c r="C4" s="528" t="s">
        <v>322</v>
      </c>
      <c r="D4" s="529" t="s">
        <v>323</v>
      </c>
    </row>
    <row r="5" spans="1:10" ht="29.25" thickBot="1">
      <c r="A5" s="530" t="s">
        <v>249</v>
      </c>
      <c r="B5" s="569">
        <v>1</v>
      </c>
      <c r="C5" s="569">
        <v>408</v>
      </c>
      <c r="D5" s="571">
        <v>7.0000000000000001E-3</v>
      </c>
    </row>
    <row r="6" spans="1:10" ht="30">
      <c r="A6" s="531" t="s">
        <v>248</v>
      </c>
      <c r="B6" s="532">
        <v>11</v>
      </c>
      <c r="C6" s="532">
        <v>22</v>
      </c>
      <c r="D6" s="572">
        <v>5.3999999999999999E-2</v>
      </c>
    </row>
    <row r="7" spans="1:10">
      <c r="A7" s="534" t="s">
        <v>250</v>
      </c>
      <c r="B7" s="560">
        <v>12</v>
      </c>
      <c r="C7" s="560">
        <v>117</v>
      </c>
      <c r="D7" s="581">
        <v>0.28699999999999998</v>
      </c>
    </row>
    <row r="8" spans="1:10">
      <c r="A8" s="537" t="s">
        <v>251</v>
      </c>
      <c r="B8" s="538">
        <v>13</v>
      </c>
      <c r="C8" s="538">
        <v>153</v>
      </c>
      <c r="D8" s="573">
        <v>0.375</v>
      </c>
    </row>
    <row r="9" spans="1:10" ht="30.75" thickBot="1">
      <c r="A9" s="540" t="s">
        <v>301</v>
      </c>
      <c r="B9" s="579">
        <v>14</v>
      </c>
      <c r="C9" s="579">
        <v>116</v>
      </c>
      <c r="D9" s="580">
        <v>0.28399999999999997</v>
      </c>
    </row>
    <row r="10" spans="1:10" ht="15.75" thickBot="1">
      <c r="A10" s="530" t="s">
        <v>252</v>
      </c>
      <c r="B10" s="569">
        <v>2</v>
      </c>
      <c r="C10" s="575">
        <v>5049</v>
      </c>
      <c r="D10" s="571">
        <v>8.3000000000000004E-2</v>
      </c>
    </row>
    <row r="11" spans="1:10" ht="30">
      <c r="A11" s="531" t="s">
        <v>253</v>
      </c>
      <c r="B11" s="532">
        <v>21</v>
      </c>
      <c r="C11" s="544">
        <v>1039</v>
      </c>
      <c r="D11" s="572">
        <v>0.20599999999999999</v>
      </c>
    </row>
    <row r="12" spans="1:10">
      <c r="A12" s="534" t="s">
        <v>254</v>
      </c>
      <c r="B12" s="560">
        <v>22</v>
      </c>
      <c r="C12" s="560">
        <v>600</v>
      </c>
      <c r="D12" s="581">
        <v>0.11899999999999999</v>
      </c>
    </row>
    <row r="13" spans="1:10">
      <c r="A13" s="537" t="s">
        <v>255</v>
      </c>
      <c r="B13" s="538">
        <v>23</v>
      </c>
      <c r="C13" s="538">
        <v>926</v>
      </c>
      <c r="D13" s="573">
        <v>0.183</v>
      </c>
    </row>
    <row r="14" spans="1:10">
      <c r="A14" s="534" t="s">
        <v>256</v>
      </c>
      <c r="B14" s="560">
        <v>24</v>
      </c>
      <c r="C14" s="561">
        <v>1643</v>
      </c>
      <c r="D14" s="581">
        <v>0.32500000000000001</v>
      </c>
    </row>
    <row r="15" spans="1:10" ht="30">
      <c r="A15" s="537" t="s">
        <v>257</v>
      </c>
      <c r="B15" s="538">
        <v>25</v>
      </c>
      <c r="C15" s="538">
        <v>220</v>
      </c>
      <c r="D15" s="573">
        <v>4.3999999999999997E-2</v>
      </c>
    </row>
    <row r="16" spans="1:10" ht="30.75" thickBot="1">
      <c r="A16" s="540" t="s">
        <v>258</v>
      </c>
      <c r="B16" s="579">
        <v>26</v>
      </c>
      <c r="C16" s="579">
        <v>621</v>
      </c>
      <c r="D16" s="580">
        <v>0.123</v>
      </c>
    </row>
    <row r="17" spans="1:4" ht="15.75" thickBot="1">
      <c r="A17" s="530" t="s">
        <v>259</v>
      </c>
      <c r="B17" s="569">
        <v>3</v>
      </c>
      <c r="C17" s="575">
        <v>6576</v>
      </c>
      <c r="D17" s="571">
        <v>0.108</v>
      </c>
    </row>
    <row r="18" spans="1:4" ht="30">
      <c r="A18" s="531" t="s">
        <v>260</v>
      </c>
      <c r="B18" s="532">
        <v>31</v>
      </c>
      <c r="C18" s="544">
        <v>1199</v>
      </c>
      <c r="D18" s="572">
        <v>0.182</v>
      </c>
    </row>
    <row r="19" spans="1:4">
      <c r="A19" s="534" t="s">
        <v>261</v>
      </c>
      <c r="B19" s="560">
        <v>32</v>
      </c>
      <c r="C19" s="560">
        <v>826</v>
      </c>
      <c r="D19" s="581">
        <v>0.126</v>
      </c>
    </row>
    <row r="20" spans="1:4">
      <c r="A20" s="537" t="s">
        <v>262</v>
      </c>
      <c r="B20" s="538">
        <v>33</v>
      </c>
      <c r="C20" s="545">
        <v>3086</v>
      </c>
      <c r="D20" s="573">
        <v>0.46899999999999997</v>
      </c>
    </row>
    <row r="21" spans="1:4" ht="30">
      <c r="A21" s="534" t="s">
        <v>263</v>
      </c>
      <c r="B21" s="560">
        <v>34</v>
      </c>
      <c r="C21" s="561">
        <v>1218</v>
      </c>
      <c r="D21" s="581">
        <v>0.185</v>
      </c>
    </row>
    <row r="22" spans="1:4" ht="15.75" thickBot="1">
      <c r="A22" s="548" t="s">
        <v>264</v>
      </c>
      <c r="B22" s="549">
        <v>35</v>
      </c>
      <c r="C22" s="549">
        <v>247</v>
      </c>
      <c r="D22" s="574">
        <v>3.7999999999999999E-2</v>
      </c>
    </row>
    <row r="23" spans="1:4" ht="15.75" thickBot="1">
      <c r="A23" s="530" t="s">
        <v>265</v>
      </c>
      <c r="B23" s="569">
        <v>4</v>
      </c>
      <c r="C23" s="575">
        <v>7748</v>
      </c>
      <c r="D23" s="571">
        <v>0.127</v>
      </c>
    </row>
    <row r="24" spans="1:4" ht="30">
      <c r="A24" s="531" t="s">
        <v>266</v>
      </c>
      <c r="B24" s="532">
        <v>41</v>
      </c>
      <c r="C24" s="544">
        <v>4252</v>
      </c>
      <c r="D24" s="572">
        <v>0.54900000000000004</v>
      </c>
    </row>
    <row r="25" spans="1:4">
      <c r="A25" s="534" t="s">
        <v>267</v>
      </c>
      <c r="B25" s="560">
        <v>42</v>
      </c>
      <c r="C25" s="560">
        <v>640</v>
      </c>
      <c r="D25" s="581">
        <v>8.3000000000000004E-2</v>
      </c>
    </row>
    <row r="26" spans="1:4" ht="30">
      <c r="A26" s="537" t="s">
        <v>268</v>
      </c>
      <c r="B26" s="538">
        <v>43</v>
      </c>
      <c r="C26" s="545">
        <v>2313</v>
      </c>
      <c r="D26" s="573">
        <v>0.29899999999999999</v>
      </c>
    </row>
    <row r="27" spans="1:4" ht="15.75" thickBot="1">
      <c r="A27" s="540" t="s">
        <v>269</v>
      </c>
      <c r="B27" s="579">
        <v>44</v>
      </c>
      <c r="C27" s="579">
        <v>543</v>
      </c>
      <c r="D27" s="580">
        <v>7.0000000000000007E-2</v>
      </c>
    </row>
    <row r="28" spans="1:4" ht="29.25" thickBot="1">
      <c r="A28" s="530" t="s">
        <v>302</v>
      </c>
      <c r="B28" s="569">
        <v>5</v>
      </c>
      <c r="C28" s="575">
        <v>15495</v>
      </c>
      <c r="D28" s="571">
        <v>0.254</v>
      </c>
    </row>
    <row r="29" spans="1:4">
      <c r="A29" s="531" t="s">
        <v>270</v>
      </c>
      <c r="B29" s="532">
        <v>51</v>
      </c>
      <c r="C29" s="544">
        <v>6467</v>
      </c>
      <c r="D29" s="572">
        <v>0.41699999999999998</v>
      </c>
    </row>
    <row r="30" spans="1:4">
      <c r="A30" s="534" t="s">
        <v>271</v>
      </c>
      <c r="B30" s="560">
        <v>52</v>
      </c>
      <c r="C30" s="561">
        <v>7700</v>
      </c>
      <c r="D30" s="581">
        <v>0.497</v>
      </c>
    </row>
    <row r="31" spans="1:4">
      <c r="A31" s="537" t="s">
        <v>272</v>
      </c>
      <c r="B31" s="538">
        <v>53</v>
      </c>
      <c r="C31" s="538">
        <v>781</v>
      </c>
      <c r="D31" s="573">
        <v>0.05</v>
      </c>
    </row>
    <row r="32" spans="1:4" ht="15.75" thickBot="1">
      <c r="A32" s="540" t="s">
        <v>273</v>
      </c>
      <c r="B32" s="579">
        <v>54</v>
      </c>
      <c r="C32" s="579">
        <v>547</v>
      </c>
      <c r="D32" s="580">
        <v>3.5000000000000003E-2</v>
      </c>
    </row>
    <row r="33" spans="1:4" ht="15.75" thickBot="1">
      <c r="A33" s="530" t="s">
        <v>274</v>
      </c>
      <c r="B33" s="569">
        <v>6</v>
      </c>
      <c r="C33" s="569">
        <v>389</v>
      </c>
      <c r="D33" s="571">
        <v>6.0000000000000001E-3</v>
      </c>
    </row>
    <row r="34" spans="1:4">
      <c r="A34" s="531" t="s">
        <v>275</v>
      </c>
      <c r="B34" s="532">
        <v>61</v>
      </c>
      <c r="C34" s="532">
        <v>266</v>
      </c>
      <c r="D34" s="572">
        <v>0.68400000000000005</v>
      </c>
    </row>
    <row r="35" spans="1:4">
      <c r="A35" s="534" t="s">
        <v>276</v>
      </c>
      <c r="B35" s="560">
        <v>62</v>
      </c>
      <c r="C35" s="560">
        <v>123</v>
      </c>
      <c r="D35" s="581">
        <v>0.316</v>
      </c>
    </row>
    <row r="36" spans="1:4" ht="15.75" thickBot="1">
      <c r="A36" s="548" t="s">
        <v>277</v>
      </c>
      <c r="B36" s="549">
        <v>63</v>
      </c>
      <c r="C36" s="549">
        <v>0</v>
      </c>
      <c r="D36" s="574">
        <v>0</v>
      </c>
    </row>
    <row r="37" spans="1:4" ht="15.75" thickBot="1">
      <c r="A37" s="530" t="s">
        <v>278</v>
      </c>
      <c r="B37" s="569">
        <v>7</v>
      </c>
      <c r="C37" s="575">
        <v>11722</v>
      </c>
      <c r="D37" s="571">
        <v>0.192</v>
      </c>
    </row>
    <row r="38" spans="1:4" ht="30">
      <c r="A38" s="531" t="s">
        <v>303</v>
      </c>
      <c r="B38" s="532">
        <v>71</v>
      </c>
      <c r="C38" s="544">
        <v>3716</v>
      </c>
      <c r="D38" s="572">
        <v>0.317</v>
      </c>
    </row>
    <row r="39" spans="1:4" ht="30">
      <c r="A39" s="534" t="s">
        <v>279</v>
      </c>
      <c r="B39" s="560">
        <v>72</v>
      </c>
      <c r="C39" s="561">
        <v>4113</v>
      </c>
      <c r="D39" s="581">
        <v>0.35099999999999998</v>
      </c>
    </row>
    <row r="40" spans="1:4">
      <c r="A40" s="537" t="s">
        <v>280</v>
      </c>
      <c r="B40" s="538">
        <v>73</v>
      </c>
      <c r="C40" s="538">
        <v>320</v>
      </c>
      <c r="D40" s="573">
        <v>2.7E-2</v>
      </c>
    </row>
    <row r="41" spans="1:4">
      <c r="A41" s="534" t="s">
        <v>281</v>
      </c>
      <c r="B41" s="560">
        <v>74</v>
      </c>
      <c r="C41" s="561">
        <v>1196</v>
      </c>
      <c r="D41" s="581">
        <v>0.10199999999999999</v>
      </c>
    </row>
    <row r="42" spans="1:4" ht="45.75" thickBot="1">
      <c r="A42" s="548" t="s">
        <v>282</v>
      </c>
      <c r="B42" s="549">
        <v>75</v>
      </c>
      <c r="C42" s="551">
        <v>2377</v>
      </c>
      <c r="D42" s="574">
        <v>0.20300000000000001</v>
      </c>
    </row>
    <row r="43" spans="1:4" ht="15.75" thickBot="1">
      <c r="A43" s="530" t="s">
        <v>283</v>
      </c>
      <c r="B43" s="569">
        <v>8</v>
      </c>
      <c r="C43" s="575">
        <v>6670</v>
      </c>
      <c r="D43" s="571">
        <v>0.109</v>
      </c>
    </row>
    <row r="44" spans="1:4" ht="30">
      <c r="A44" s="531" t="s">
        <v>284</v>
      </c>
      <c r="B44" s="532">
        <v>81</v>
      </c>
      <c r="C44" s="544">
        <v>2169</v>
      </c>
      <c r="D44" s="572">
        <v>0.32500000000000001</v>
      </c>
    </row>
    <row r="45" spans="1:4">
      <c r="A45" s="534" t="s">
        <v>285</v>
      </c>
      <c r="B45" s="560">
        <v>82</v>
      </c>
      <c r="C45" s="560">
        <v>307</v>
      </c>
      <c r="D45" s="581">
        <v>4.5999999999999999E-2</v>
      </c>
    </row>
    <row r="46" spans="1:4" ht="15.75" thickBot="1">
      <c r="A46" s="548" t="s">
        <v>286</v>
      </c>
      <c r="B46" s="549">
        <v>83</v>
      </c>
      <c r="C46" s="551">
        <v>4194</v>
      </c>
      <c r="D46" s="574">
        <v>0.629</v>
      </c>
    </row>
    <row r="47" spans="1:4" ht="15.75" thickBot="1">
      <c r="A47" s="530" t="s">
        <v>287</v>
      </c>
      <c r="B47" s="569">
        <v>9</v>
      </c>
      <c r="C47" s="575">
        <v>6912</v>
      </c>
      <c r="D47" s="571">
        <v>0.113</v>
      </c>
    </row>
    <row r="48" spans="1:4">
      <c r="A48" s="531" t="s">
        <v>288</v>
      </c>
      <c r="B48" s="532">
        <v>91</v>
      </c>
      <c r="C48" s="544">
        <v>1414</v>
      </c>
      <c r="D48" s="572">
        <v>0.20499999999999999</v>
      </c>
    </row>
    <row r="49" spans="1:4" ht="30">
      <c r="A49" s="534" t="s">
        <v>289</v>
      </c>
      <c r="B49" s="560">
        <v>92</v>
      </c>
      <c r="C49" s="560">
        <v>320</v>
      </c>
      <c r="D49" s="581">
        <v>4.5999999999999999E-2</v>
      </c>
    </row>
    <row r="50" spans="1:4" ht="30">
      <c r="A50" s="537" t="s">
        <v>290</v>
      </c>
      <c r="B50" s="538">
        <v>93</v>
      </c>
      <c r="C50" s="545">
        <v>3419</v>
      </c>
      <c r="D50" s="573">
        <v>0.495</v>
      </c>
    </row>
    <row r="51" spans="1:4">
      <c r="A51" s="534" t="s">
        <v>291</v>
      </c>
      <c r="B51" s="560">
        <v>94</v>
      </c>
      <c r="C51" s="561">
        <v>1029</v>
      </c>
      <c r="D51" s="581">
        <v>0.14899999999999999</v>
      </c>
    </row>
    <row r="52" spans="1:4" ht="30">
      <c r="A52" s="537" t="s">
        <v>292</v>
      </c>
      <c r="B52" s="538">
        <v>95</v>
      </c>
      <c r="C52" s="538">
        <v>5</v>
      </c>
      <c r="D52" s="573">
        <v>1E-3</v>
      </c>
    </row>
    <row r="53" spans="1:4" ht="30.75" thickBot="1">
      <c r="A53" s="578" t="s">
        <v>293</v>
      </c>
      <c r="B53" s="579">
        <v>96</v>
      </c>
      <c r="C53" s="579">
        <v>725</v>
      </c>
      <c r="D53" s="580">
        <v>0.105</v>
      </c>
    </row>
    <row r="54" spans="1:4" ht="15.75" thickBot="1">
      <c r="A54" s="530" t="s">
        <v>294</v>
      </c>
      <c r="B54" s="569">
        <v>0</v>
      </c>
      <c r="C54" s="569">
        <v>0</v>
      </c>
      <c r="D54" s="570">
        <v>0</v>
      </c>
    </row>
    <row r="55" spans="1:4">
      <c r="A55" s="531" t="s">
        <v>295</v>
      </c>
      <c r="B55" s="532">
        <v>1</v>
      </c>
      <c r="C55" s="532">
        <v>0</v>
      </c>
      <c r="D55" s="533">
        <v>0</v>
      </c>
    </row>
    <row r="56" spans="1:4">
      <c r="A56" s="559" t="s">
        <v>296</v>
      </c>
      <c r="B56" s="560">
        <v>2</v>
      </c>
      <c r="C56" s="560">
        <v>0</v>
      </c>
      <c r="D56" s="564">
        <v>0</v>
      </c>
    </row>
    <row r="57" spans="1:4" ht="15.75" thickBot="1">
      <c r="A57" s="548" t="s">
        <v>297</v>
      </c>
      <c r="B57" s="549">
        <v>3</v>
      </c>
      <c r="C57" s="549">
        <v>0</v>
      </c>
      <c r="D57" s="550">
        <v>0</v>
      </c>
    </row>
    <row r="58" spans="1:4" ht="15.75" thickBot="1">
      <c r="A58" s="530" t="s">
        <v>298</v>
      </c>
      <c r="B58" s="569" t="s">
        <v>176</v>
      </c>
      <c r="C58" s="569">
        <v>0</v>
      </c>
      <c r="D58" s="570">
        <v>0</v>
      </c>
    </row>
    <row r="59" spans="1:4" ht="15.75" thickBot="1">
      <c r="A59" s="530" t="s">
        <v>299</v>
      </c>
      <c r="B59" s="569" t="s">
        <v>177</v>
      </c>
      <c r="C59" s="575">
        <v>60969</v>
      </c>
      <c r="D59" s="571">
        <v>1</v>
      </c>
    </row>
    <row r="60" spans="1:4" ht="15.75" thickBot="1">
      <c r="A60" s="552" t="s">
        <v>300</v>
      </c>
      <c r="B60" s="576" t="s">
        <v>179</v>
      </c>
      <c r="C60" s="577">
        <v>60969</v>
      </c>
      <c r="D60" s="289" t="s">
        <v>130</v>
      </c>
    </row>
    <row r="61" spans="1:4" ht="52.5" customHeight="1">
      <c r="A61" s="796" t="s">
        <v>325</v>
      </c>
      <c r="B61" s="796"/>
      <c r="C61" s="796"/>
      <c r="D61" s="796"/>
    </row>
    <row r="63" spans="1:4">
      <c r="C63" s="526"/>
    </row>
  </sheetData>
  <mergeCells count="2">
    <mergeCell ref="A1:D1"/>
    <mergeCell ref="A61:D6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I19"/>
  <sheetViews>
    <sheetView zoomScaleNormal="100" workbookViewId="0">
      <selection activeCell="B2" sqref="B2"/>
    </sheetView>
  </sheetViews>
  <sheetFormatPr defaultRowHeight="14.25"/>
  <cols>
    <col min="1" max="1" width="4.42578125" style="1" customWidth="1"/>
    <col min="2" max="2" width="51.5703125" style="1" customWidth="1"/>
    <col min="3" max="6" width="11.5703125" style="1" customWidth="1"/>
    <col min="7" max="8" width="9.140625" style="1"/>
    <col min="9" max="9" width="10.5703125" style="1" bestFit="1" customWidth="1"/>
    <col min="10" max="16384" width="9.140625" style="1"/>
  </cols>
  <sheetData>
    <row r="1" spans="2:9" ht="10.5" customHeight="1"/>
    <row r="2" spans="2:9" ht="15">
      <c r="B2" s="11" t="s">
        <v>358</v>
      </c>
      <c r="C2" s="11"/>
      <c r="D2" s="11"/>
      <c r="E2" s="11"/>
      <c r="F2" s="11"/>
    </row>
    <row r="3" spans="2:9" ht="12.75" customHeight="1">
      <c r="B3" s="11" t="s">
        <v>46</v>
      </c>
      <c r="C3" s="11"/>
      <c r="D3" s="11"/>
      <c r="E3" s="11"/>
      <c r="F3" s="11"/>
    </row>
    <row r="4" spans="2:9" ht="12.75" customHeight="1" thickBot="1">
      <c r="B4" s="11"/>
      <c r="C4" s="11"/>
      <c r="D4" s="11"/>
      <c r="E4" s="11"/>
      <c r="F4" s="11"/>
    </row>
    <row r="5" spans="2:9" ht="15.75" customHeight="1">
      <c r="B5" s="703" t="s">
        <v>110</v>
      </c>
      <c r="C5" s="755" t="s">
        <v>82</v>
      </c>
      <c r="D5" s="823"/>
      <c r="E5" s="732" t="s">
        <v>45</v>
      </c>
      <c r="F5" s="686"/>
    </row>
    <row r="6" spans="2:9" ht="15.75" thickBot="1">
      <c r="B6" s="822"/>
      <c r="C6" s="119" t="s">
        <v>122</v>
      </c>
      <c r="D6" s="82" t="s">
        <v>0</v>
      </c>
      <c r="E6" s="109" t="s">
        <v>122</v>
      </c>
      <c r="F6" s="82" t="s">
        <v>0</v>
      </c>
    </row>
    <row r="7" spans="2:9" ht="15.75" thickBot="1">
      <c r="B7" s="115" t="s">
        <v>2</v>
      </c>
      <c r="C7" s="71">
        <v>480.43</v>
      </c>
      <c r="D7" s="117">
        <v>100</v>
      </c>
      <c r="E7" s="116">
        <v>490.37</v>
      </c>
      <c r="F7" s="117">
        <v>100</v>
      </c>
      <c r="I7" s="114"/>
    </row>
    <row r="8" spans="2:9" ht="22.5" customHeight="1">
      <c r="B8" s="51" t="s">
        <v>6</v>
      </c>
      <c r="C8" s="12">
        <v>180.36</v>
      </c>
      <c r="D8" s="111">
        <f>C8*100/C7</f>
        <v>37.541369190100532</v>
      </c>
      <c r="E8" s="120">
        <v>168.33</v>
      </c>
      <c r="F8" s="112">
        <f>E8*100/E7</f>
        <v>34.327140730468827</v>
      </c>
      <c r="I8" s="114"/>
    </row>
    <row r="9" spans="2:9" ht="22.5" customHeight="1">
      <c r="B9" s="51" t="s">
        <v>123</v>
      </c>
      <c r="C9" s="12">
        <v>276.83999999999997</v>
      </c>
      <c r="D9" s="111">
        <f>C9*100/C7</f>
        <v>57.623379056262088</v>
      </c>
      <c r="E9" s="121">
        <v>298.24</v>
      </c>
      <c r="F9" s="111">
        <f>E9*100/E7</f>
        <v>60.819381283520606</v>
      </c>
      <c r="I9" s="114"/>
    </row>
    <row r="10" spans="2:9" ht="22.5" customHeight="1">
      <c r="B10" s="223" t="s">
        <v>8</v>
      </c>
      <c r="C10" s="12">
        <v>7.58</v>
      </c>
      <c r="D10" s="111">
        <f>C10*100/C7</f>
        <v>1.5777532627021627</v>
      </c>
      <c r="E10" s="121">
        <v>7.1</v>
      </c>
      <c r="F10" s="111">
        <f>E10*100/E7</f>
        <v>1.4478862899443277</v>
      </c>
      <c r="I10" s="114"/>
    </row>
    <row r="11" spans="2:9" ht="22.5" customHeight="1">
      <c r="B11" s="223" t="s">
        <v>9</v>
      </c>
      <c r="C11" s="12">
        <v>18.239999999999998</v>
      </c>
      <c r="D11" s="111">
        <f>C11*100/C7</f>
        <v>3.7965988801698471</v>
      </c>
      <c r="E11" s="72">
        <v>23.37</v>
      </c>
      <c r="F11" s="111">
        <f>E11*100/E7</f>
        <v>4.7657890980280193</v>
      </c>
      <c r="I11" s="114"/>
    </row>
    <row r="12" spans="2:9" ht="22.5" customHeight="1">
      <c r="B12" s="223" t="s">
        <v>10</v>
      </c>
      <c r="C12" s="12">
        <v>14.12</v>
      </c>
      <c r="D12" s="111">
        <f>C12*100/C7</f>
        <v>2.9390337822367463</v>
      </c>
      <c r="E12" s="72">
        <v>20.16</v>
      </c>
      <c r="F12" s="111">
        <f>E12*100/E7</f>
        <v>4.1111813528560068</v>
      </c>
      <c r="I12" s="114"/>
    </row>
    <row r="13" spans="2:9" ht="22.5" customHeight="1">
      <c r="B13" s="223" t="s">
        <v>359</v>
      </c>
      <c r="C13" s="12">
        <v>59.12</v>
      </c>
      <c r="D13" s="111">
        <f>C13*100/C7</f>
        <v>12.305642861603147</v>
      </c>
      <c r="E13" s="72">
        <v>57.42</v>
      </c>
      <c r="F13" s="111">
        <f>E13*100/E7</f>
        <v>11.709525460366661</v>
      </c>
      <c r="I13" s="114"/>
    </row>
    <row r="14" spans="2:9" ht="32.25" customHeight="1">
      <c r="B14" s="223" t="s">
        <v>11</v>
      </c>
      <c r="C14" s="12">
        <v>67.44</v>
      </c>
      <c r="D14" s="111">
        <f>C14*100/C7</f>
        <v>14.037424806943779</v>
      </c>
      <c r="E14" s="72">
        <v>61.63</v>
      </c>
      <c r="F14" s="111">
        <f>E14*100/E7</f>
        <v>12.568060852009706</v>
      </c>
      <c r="I14" s="114"/>
    </row>
    <row r="15" spans="2:9" ht="22.5" customHeight="1">
      <c r="B15" s="223" t="s">
        <v>12</v>
      </c>
      <c r="C15" s="12">
        <v>103.56</v>
      </c>
      <c r="D15" s="111">
        <f>C15*100/C7</f>
        <v>21.555689694648542</v>
      </c>
      <c r="E15" s="72">
        <v>107.52</v>
      </c>
      <c r="F15" s="111">
        <f>E15*100/E7</f>
        <v>21.926300548565369</v>
      </c>
    </row>
    <row r="16" spans="2:9" ht="22.5" customHeight="1">
      <c r="B16" s="223" t="s">
        <v>13</v>
      </c>
      <c r="C16" s="12">
        <v>6.77</v>
      </c>
      <c r="D16" s="111">
        <f>C16*100/C7</f>
        <v>1.4091542992735675</v>
      </c>
      <c r="E16" s="72">
        <v>21.04</v>
      </c>
      <c r="F16" s="111">
        <f>E16*100/E7</f>
        <v>4.290637681750515</v>
      </c>
    </row>
    <row r="17" spans="2:6" ht="22.5" customHeight="1" thickBot="1">
      <c r="B17" s="51" t="s">
        <v>7</v>
      </c>
      <c r="C17" s="118">
        <v>23.23</v>
      </c>
      <c r="D17" s="113">
        <f>C17*100/C7</f>
        <v>4.8352517536373663</v>
      </c>
      <c r="E17" s="122">
        <v>23.8</v>
      </c>
      <c r="F17" s="113">
        <f>E17*100/E7</f>
        <v>4.8534779860105637</v>
      </c>
    </row>
    <row r="18" spans="2:6" ht="30.75" customHeight="1">
      <c r="B18" s="824" t="s">
        <v>124</v>
      </c>
      <c r="C18" s="824"/>
      <c r="D18" s="796"/>
      <c r="E18" s="821"/>
      <c r="F18" s="821"/>
    </row>
    <row r="19" spans="2:6" ht="48" customHeight="1">
      <c r="B19" s="820" t="s">
        <v>352</v>
      </c>
      <c r="C19" s="820"/>
      <c r="D19" s="821"/>
      <c r="E19" s="821"/>
      <c r="F19" s="821"/>
    </row>
  </sheetData>
  <mergeCells count="5">
    <mergeCell ref="B19:F19"/>
    <mergeCell ref="B5:B6"/>
    <mergeCell ref="C5:D5"/>
    <mergeCell ref="E5:F5"/>
    <mergeCell ref="B18:F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2:H34"/>
  <sheetViews>
    <sheetView zoomScaleNormal="100" workbookViewId="0">
      <selection activeCell="M20" sqref="M20"/>
    </sheetView>
  </sheetViews>
  <sheetFormatPr defaultRowHeight="15"/>
  <cols>
    <col min="1" max="1" width="4.7109375" style="11" customWidth="1"/>
    <col min="2" max="2" width="26.5703125" style="11" customWidth="1"/>
    <col min="3" max="8" width="12.7109375" style="11" customWidth="1"/>
    <col min="9" max="16384" width="9.140625" style="11"/>
  </cols>
  <sheetData>
    <row r="2" spans="2:8">
      <c r="B2" s="11" t="s">
        <v>356</v>
      </c>
    </row>
    <row r="3" spans="2:8">
      <c r="B3" s="11" t="s">
        <v>156</v>
      </c>
    </row>
    <row r="4" spans="2:8" ht="12.75" customHeight="1" thickBot="1"/>
    <row r="5" spans="2:8" s="50" customFormat="1" ht="25.5" customHeight="1" thickBot="1">
      <c r="B5" s="825" t="s">
        <v>14</v>
      </c>
      <c r="C5" s="827" t="s">
        <v>41</v>
      </c>
      <c r="D5" s="828"/>
      <c r="E5" s="828"/>
      <c r="F5" s="828"/>
      <c r="G5" s="828"/>
      <c r="H5" s="829"/>
    </row>
    <row r="6" spans="2:8" s="50" customFormat="1" ht="75.75" thickBot="1">
      <c r="B6" s="826"/>
      <c r="C6" s="287" t="s">
        <v>9</v>
      </c>
      <c r="D6" s="509" t="s">
        <v>10</v>
      </c>
      <c r="E6" s="510" t="s">
        <v>316</v>
      </c>
      <c r="F6" s="510" t="s">
        <v>317</v>
      </c>
      <c r="G6" s="510" t="s">
        <v>359</v>
      </c>
      <c r="H6" s="510" t="s">
        <v>318</v>
      </c>
    </row>
    <row r="7" spans="2:8" ht="21" customHeight="1">
      <c r="B7" s="196" t="s">
        <v>15</v>
      </c>
      <c r="C7" s="151">
        <f>SUM(C8:C32)</f>
        <v>4378</v>
      </c>
      <c r="D7" s="151">
        <f>SUM(D8:D32)</f>
        <v>2389</v>
      </c>
      <c r="E7" s="151">
        <f t="shared" ref="E7:H7" si="0">SUM(E8:E32)</f>
        <v>15923</v>
      </c>
      <c r="F7" s="151">
        <f t="shared" si="0"/>
        <v>1240</v>
      </c>
      <c r="G7" s="151">
        <f t="shared" si="0"/>
        <v>2841</v>
      </c>
      <c r="H7" s="197">
        <f t="shared" si="0"/>
        <v>4204</v>
      </c>
    </row>
    <row r="8" spans="2:8">
      <c r="B8" s="6" t="s">
        <v>16</v>
      </c>
      <c r="C8" s="17">
        <v>100</v>
      </c>
      <c r="D8" s="17">
        <v>15</v>
      </c>
      <c r="E8" s="17">
        <v>190</v>
      </c>
      <c r="F8" s="17">
        <v>26</v>
      </c>
      <c r="G8" s="17">
        <v>44</v>
      </c>
      <c r="H8" s="18">
        <v>52</v>
      </c>
    </row>
    <row r="9" spans="2:8">
      <c r="B9" s="511" t="s">
        <v>17</v>
      </c>
      <c r="C9" s="409">
        <v>128</v>
      </c>
      <c r="D9" s="409">
        <v>116</v>
      </c>
      <c r="E9" s="409">
        <v>645</v>
      </c>
      <c r="F9" s="409">
        <v>79</v>
      </c>
      <c r="G9" s="409">
        <v>151</v>
      </c>
      <c r="H9" s="512">
        <v>231</v>
      </c>
    </row>
    <row r="10" spans="2:8">
      <c r="B10" s="6" t="s">
        <v>18</v>
      </c>
      <c r="C10" s="17">
        <v>387</v>
      </c>
      <c r="D10" s="17">
        <v>88</v>
      </c>
      <c r="E10" s="17">
        <v>628</v>
      </c>
      <c r="F10" s="17">
        <v>28</v>
      </c>
      <c r="G10" s="17">
        <v>157</v>
      </c>
      <c r="H10" s="18">
        <v>285</v>
      </c>
    </row>
    <row r="11" spans="2:8">
      <c r="B11" s="511" t="s">
        <v>19</v>
      </c>
      <c r="C11" s="409">
        <v>260</v>
      </c>
      <c r="D11" s="409">
        <v>374</v>
      </c>
      <c r="E11" s="409">
        <v>1142</v>
      </c>
      <c r="F11" s="409">
        <v>10</v>
      </c>
      <c r="G11" s="409">
        <v>233</v>
      </c>
      <c r="H11" s="512">
        <v>325</v>
      </c>
    </row>
    <row r="12" spans="2:8">
      <c r="B12" s="6" t="s">
        <v>20</v>
      </c>
      <c r="C12" s="17">
        <v>177</v>
      </c>
      <c r="D12" s="17">
        <v>0</v>
      </c>
      <c r="E12" s="17">
        <v>619</v>
      </c>
      <c r="F12" s="17">
        <v>69</v>
      </c>
      <c r="G12" s="17">
        <v>236</v>
      </c>
      <c r="H12" s="18">
        <v>447</v>
      </c>
    </row>
    <row r="13" spans="2:8">
      <c r="B13" s="511" t="s">
        <v>21</v>
      </c>
      <c r="C13" s="409">
        <v>106</v>
      </c>
      <c r="D13" s="409">
        <v>41</v>
      </c>
      <c r="E13" s="409">
        <v>611</v>
      </c>
      <c r="F13" s="409">
        <v>24</v>
      </c>
      <c r="G13" s="409">
        <v>66</v>
      </c>
      <c r="H13" s="512">
        <v>82</v>
      </c>
    </row>
    <row r="14" spans="2:8">
      <c r="B14" s="6" t="s">
        <v>22</v>
      </c>
      <c r="C14" s="17">
        <v>97</v>
      </c>
      <c r="D14" s="17">
        <v>55</v>
      </c>
      <c r="E14" s="17">
        <v>391</v>
      </c>
      <c r="F14" s="17">
        <v>58</v>
      </c>
      <c r="G14" s="17">
        <v>78</v>
      </c>
      <c r="H14" s="18">
        <v>219</v>
      </c>
    </row>
    <row r="15" spans="2:8">
      <c r="B15" s="511" t="s">
        <v>23</v>
      </c>
      <c r="C15" s="409">
        <v>58</v>
      </c>
      <c r="D15" s="409">
        <v>38</v>
      </c>
      <c r="E15" s="409">
        <v>237</v>
      </c>
      <c r="F15" s="409">
        <v>0</v>
      </c>
      <c r="G15" s="409">
        <v>54</v>
      </c>
      <c r="H15" s="512">
        <v>47</v>
      </c>
    </row>
    <row r="16" spans="2:8">
      <c r="B16" s="6" t="s">
        <v>24</v>
      </c>
      <c r="C16" s="17">
        <v>164</v>
      </c>
      <c r="D16" s="17">
        <v>115</v>
      </c>
      <c r="E16" s="17">
        <v>748</v>
      </c>
      <c r="F16" s="17">
        <v>24</v>
      </c>
      <c r="G16" s="17">
        <v>121</v>
      </c>
      <c r="H16" s="18">
        <v>147</v>
      </c>
    </row>
    <row r="17" spans="2:8">
      <c r="B17" s="511" t="s">
        <v>25</v>
      </c>
      <c r="C17" s="409">
        <v>254</v>
      </c>
      <c r="D17" s="409">
        <v>72</v>
      </c>
      <c r="E17" s="409">
        <v>572</v>
      </c>
      <c r="F17" s="409">
        <v>95</v>
      </c>
      <c r="G17" s="409">
        <v>59</v>
      </c>
      <c r="H17" s="512">
        <v>62</v>
      </c>
    </row>
    <row r="18" spans="2:8">
      <c r="B18" s="6" t="s">
        <v>26</v>
      </c>
      <c r="C18" s="17">
        <v>154</v>
      </c>
      <c r="D18" s="17">
        <v>145</v>
      </c>
      <c r="E18" s="17">
        <v>521</v>
      </c>
      <c r="F18" s="17">
        <v>67</v>
      </c>
      <c r="G18" s="17">
        <v>147</v>
      </c>
      <c r="H18" s="18">
        <v>111</v>
      </c>
    </row>
    <row r="19" spans="2:8">
      <c r="B19" s="511" t="s">
        <v>27</v>
      </c>
      <c r="C19" s="409">
        <v>227</v>
      </c>
      <c r="D19" s="409">
        <v>67</v>
      </c>
      <c r="E19" s="409">
        <v>996</v>
      </c>
      <c r="F19" s="409">
        <v>0</v>
      </c>
      <c r="G19" s="409">
        <v>137</v>
      </c>
      <c r="H19" s="512">
        <v>426</v>
      </c>
    </row>
    <row r="20" spans="2:8">
      <c r="B20" s="6" t="s">
        <v>28</v>
      </c>
      <c r="C20" s="17">
        <v>340</v>
      </c>
      <c r="D20" s="17">
        <v>170</v>
      </c>
      <c r="E20" s="17">
        <v>551</v>
      </c>
      <c r="F20" s="17">
        <v>105</v>
      </c>
      <c r="G20" s="17">
        <v>139</v>
      </c>
      <c r="H20" s="18">
        <v>88</v>
      </c>
    </row>
    <row r="21" spans="2:8">
      <c r="B21" s="513" t="s">
        <v>29</v>
      </c>
      <c r="C21" s="409">
        <v>242</v>
      </c>
      <c r="D21" s="409">
        <v>169</v>
      </c>
      <c r="E21" s="514">
        <v>323</v>
      </c>
      <c r="F21" s="409">
        <v>100</v>
      </c>
      <c r="G21" s="514">
        <v>98</v>
      </c>
      <c r="H21" s="512">
        <v>139</v>
      </c>
    </row>
    <row r="22" spans="2:8">
      <c r="B22" s="79" t="s">
        <v>30</v>
      </c>
      <c r="C22" s="17">
        <v>289</v>
      </c>
      <c r="D22" s="17">
        <v>167</v>
      </c>
      <c r="E22" s="104">
        <v>1166</v>
      </c>
      <c r="F22" s="17">
        <v>120</v>
      </c>
      <c r="G22" s="104">
        <v>136</v>
      </c>
      <c r="H22" s="18">
        <v>79</v>
      </c>
    </row>
    <row r="23" spans="2:8">
      <c r="B23" s="513" t="s">
        <v>31</v>
      </c>
      <c r="C23" s="409">
        <v>135</v>
      </c>
      <c r="D23" s="409">
        <v>104</v>
      </c>
      <c r="E23" s="514">
        <v>1077</v>
      </c>
      <c r="F23" s="409">
        <v>0</v>
      </c>
      <c r="G23" s="514">
        <v>177</v>
      </c>
      <c r="H23" s="512">
        <v>187</v>
      </c>
    </row>
    <row r="24" spans="2:8">
      <c r="B24" s="79" t="s">
        <v>32</v>
      </c>
      <c r="C24" s="17">
        <v>190</v>
      </c>
      <c r="D24" s="17">
        <v>93</v>
      </c>
      <c r="E24" s="104">
        <v>993</v>
      </c>
      <c r="F24" s="17">
        <v>40</v>
      </c>
      <c r="G24" s="104">
        <v>96</v>
      </c>
      <c r="H24" s="18">
        <v>173</v>
      </c>
    </row>
    <row r="25" spans="2:8">
      <c r="B25" s="513" t="s">
        <v>33</v>
      </c>
      <c r="C25" s="409">
        <v>226</v>
      </c>
      <c r="D25" s="409">
        <v>64</v>
      </c>
      <c r="E25" s="514">
        <v>410</v>
      </c>
      <c r="F25" s="409">
        <v>44</v>
      </c>
      <c r="G25" s="514">
        <v>161</v>
      </c>
      <c r="H25" s="512">
        <v>245</v>
      </c>
    </row>
    <row r="26" spans="2:8">
      <c r="B26" s="79" t="s">
        <v>34</v>
      </c>
      <c r="C26" s="17">
        <v>192</v>
      </c>
      <c r="D26" s="17">
        <v>39</v>
      </c>
      <c r="E26" s="104">
        <v>757</v>
      </c>
      <c r="F26" s="17">
        <v>78</v>
      </c>
      <c r="G26" s="104">
        <v>113</v>
      </c>
      <c r="H26" s="18">
        <v>172</v>
      </c>
    </row>
    <row r="27" spans="2:8">
      <c r="B27" s="513" t="s">
        <v>35</v>
      </c>
      <c r="C27" s="409">
        <v>56</v>
      </c>
      <c r="D27" s="409">
        <v>116</v>
      </c>
      <c r="E27" s="514">
        <v>919</v>
      </c>
      <c r="F27" s="409">
        <v>46</v>
      </c>
      <c r="G27" s="514">
        <v>91</v>
      </c>
      <c r="H27" s="512">
        <v>152</v>
      </c>
    </row>
    <row r="28" spans="2:8">
      <c r="B28" s="79" t="s">
        <v>36</v>
      </c>
      <c r="C28" s="17">
        <v>93</v>
      </c>
      <c r="D28" s="17">
        <v>179</v>
      </c>
      <c r="E28" s="104">
        <v>458</v>
      </c>
      <c r="F28" s="17">
        <v>38</v>
      </c>
      <c r="G28" s="104">
        <v>22</v>
      </c>
      <c r="H28" s="18">
        <v>78</v>
      </c>
    </row>
    <row r="29" spans="2:8">
      <c r="B29" s="513" t="s">
        <v>37</v>
      </c>
      <c r="C29" s="409">
        <v>37</v>
      </c>
      <c r="D29" s="409">
        <v>1</v>
      </c>
      <c r="E29" s="514">
        <v>111</v>
      </c>
      <c r="F29" s="409">
        <v>25</v>
      </c>
      <c r="G29" s="514">
        <v>49</v>
      </c>
      <c r="H29" s="512">
        <v>64</v>
      </c>
    </row>
    <row r="30" spans="2:8">
      <c r="B30" s="79" t="s">
        <v>38</v>
      </c>
      <c r="C30" s="17">
        <v>222</v>
      </c>
      <c r="D30" s="17">
        <v>53</v>
      </c>
      <c r="E30" s="104">
        <v>244</v>
      </c>
      <c r="F30" s="17">
        <v>81</v>
      </c>
      <c r="G30" s="104">
        <v>89</v>
      </c>
      <c r="H30" s="18">
        <v>123</v>
      </c>
    </row>
    <row r="31" spans="2:8">
      <c r="B31" s="513" t="s">
        <v>39</v>
      </c>
      <c r="C31" s="409">
        <v>140</v>
      </c>
      <c r="D31" s="409">
        <v>18</v>
      </c>
      <c r="E31" s="514">
        <v>1141</v>
      </c>
      <c r="F31" s="409">
        <v>5</v>
      </c>
      <c r="G31" s="514">
        <v>149</v>
      </c>
      <c r="H31" s="512">
        <v>204</v>
      </c>
    </row>
    <row r="32" spans="2:8" ht="15.75" thickBot="1">
      <c r="B32" s="54" t="s">
        <v>40</v>
      </c>
      <c r="C32" s="25">
        <v>104</v>
      </c>
      <c r="D32" s="25">
        <v>90</v>
      </c>
      <c r="E32" s="105">
        <v>473</v>
      </c>
      <c r="F32" s="25">
        <v>78</v>
      </c>
      <c r="G32" s="105">
        <v>38</v>
      </c>
      <c r="H32" s="26">
        <v>66</v>
      </c>
    </row>
    <row r="34" spans="2:2">
      <c r="B34" s="198"/>
    </row>
  </sheetData>
  <mergeCells count="2">
    <mergeCell ref="B5:B6"/>
    <mergeCell ref="C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2:E30"/>
  <sheetViews>
    <sheetView showGridLines="0" workbookViewId="0">
      <selection activeCell="B2" sqref="B2:E2"/>
    </sheetView>
  </sheetViews>
  <sheetFormatPr defaultRowHeight="15"/>
  <cols>
    <col min="1" max="1" width="9.140625" style="586"/>
    <col min="2" max="2" width="21.5703125" style="586" customWidth="1"/>
    <col min="3" max="3" width="10.42578125" style="586" customWidth="1"/>
    <col min="4" max="5" width="11.7109375" style="586" customWidth="1"/>
    <col min="6" max="16384" width="9.140625" style="586"/>
  </cols>
  <sheetData>
    <row r="2" spans="2:5" ht="42" customHeight="1">
      <c r="B2" s="830" t="s">
        <v>357</v>
      </c>
      <c r="C2" s="830"/>
      <c r="D2" s="830"/>
      <c r="E2" s="830"/>
    </row>
    <row r="3" spans="2:5" ht="12" customHeight="1" thickBot="1">
      <c r="B3" s="587"/>
      <c r="C3" s="587"/>
      <c r="D3" s="587"/>
      <c r="E3" s="587"/>
    </row>
    <row r="4" spans="2:5" s="588" customFormat="1" ht="60.75" thickBot="1">
      <c r="B4" s="595" t="s">
        <v>217</v>
      </c>
      <c r="C4" s="569" t="s">
        <v>353</v>
      </c>
      <c r="D4" s="569" t="s">
        <v>354</v>
      </c>
      <c r="E4" s="570" t="s">
        <v>355</v>
      </c>
    </row>
    <row r="5" spans="2:5">
      <c r="B5" s="593" t="s">
        <v>16</v>
      </c>
      <c r="C5" s="594">
        <v>0</v>
      </c>
      <c r="D5" s="532">
        <v>0</v>
      </c>
      <c r="E5" s="533">
        <v>0</v>
      </c>
    </row>
    <row r="6" spans="2:5">
      <c r="B6" s="589" t="s">
        <v>17</v>
      </c>
      <c r="C6" s="590">
        <v>0</v>
      </c>
      <c r="D6" s="538">
        <v>0</v>
      </c>
      <c r="E6" s="539">
        <v>0</v>
      </c>
    </row>
    <row r="7" spans="2:5">
      <c r="B7" s="589" t="s">
        <v>18</v>
      </c>
      <c r="C7" s="590">
        <v>24</v>
      </c>
      <c r="D7" s="538">
        <v>0</v>
      </c>
      <c r="E7" s="539">
        <v>24</v>
      </c>
    </row>
    <row r="8" spans="2:5">
      <c r="B8" s="589" t="s">
        <v>19</v>
      </c>
      <c r="C8" s="590">
        <v>0</v>
      </c>
      <c r="D8" s="538">
        <v>0</v>
      </c>
      <c r="E8" s="539">
        <v>0</v>
      </c>
    </row>
    <row r="9" spans="2:5">
      <c r="B9" s="589" t="s">
        <v>20</v>
      </c>
      <c r="C9" s="590">
        <v>0</v>
      </c>
      <c r="D9" s="538">
        <v>0</v>
      </c>
      <c r="E9" s="539">
        <v>0</v>
      </c>
    </row>
    <row r="10" spans="2:5">
      <c r="B10" s="589" t="s">
        <v>21</v>
      </c>
      <c r="C10" s="590">
        <v>0</v>
      </c>
      <c r="D10" s="538">
        <v>0</v>
      </c>
      <c r="E10" s="539">
        <v>0</v>
      </c>
    </row>
    <row r="11" spans="2:5">
      <c r="B11" s="589" t="s">
        <v>22</v>
      </c>
      <c r="C11" s="590">
        <v>0</v>
      </c>
      <c r="D11" s="538">
        <v>0</v>
      </c>
      <c r="E11" s="539">
        <v>0</v>
      </c>
    </row>
    <row r="12" spans="2:5">
      <c r="B12" s="589" t="s">
        <v>23</v>
      </c>
      <c r="C12" s="590">
        <v>52</v>
      </c>
      <c r="D12" s="538">
        <v>0</v>
      </c>
      <c r="E12" s="539">
        <v>52</v>
      </c>
    </row>
    <row r="13" spans="2:5">
      <c r="B13" s="589" t="s">
        <v>24</v>
      </c>
      <c r="C13" s="590">
        <v>32</v>
      </c>
      <c r="D13" s="538">
        <v>0</v>
      </c>
      <c r="E13" s="539">
        <v>32</v>
      </c>
    </row>
    <row r="14" spans="2:5">
      <c r="B14" s="589" t="s">
        <v>25</v>
      </c>
      <c r="C14" s="590">
        <v>0</v>
      </c>
      <c r="D14" s="538">
        <v>0</v>
      </c>
      <c r="E14" s="539">
        <v>0</v>
      </c>
    </row>
    <row r="15" spans="2:5">
      <c r="B15" s="589" t="s">
        <v>26</v>
      </c>
      <c r="C15" s="590">
        <v>0</v>
      </c>
      <c r="D15" s="538">
        <v>0</v>
      </c>
      <c r="E15" s="539">
        <v>0</v>
      </c>
    </row>
    <row r="16" spans="2:5">
      <c r="B16" s="589" t="s">
        <v>27</v>
      </c>
      <c r="C16" s="590">
        <v>563</v>
      </c>
      <c r="D16" s="538">
        <v>0</v>
      </c>
      <c r="E16" s="539">
        <v>563</v>
      </c>
    </row>
    <row r="17" spans="2:5">
      <c r="B17" s="589" t="s">
        <v>28</v>
      </c>
      <c r="C17" s="590">
        <v>0</v>
      </c>
      <c r="D17" s="538">
        <v>0</v>
      </c>
      <c r="E17" s="539">
        <v>0</v>
      </c>
    </row>
    <row r="18" spans="2:5">
      <c r="B18" s="589" t="s">
        <v>29</v>
      </c>
      <c r="C18" s="590">
        <v>0</v>
      </c>
      <c r="D18" s="538">
        <v>0</v>
      </c>
      <c r="E18" s="539">
        <v>0</v>
      </c>
    </row>
    <row r="19" spans="2:5">
      <c r="B19" s="589" t="s">
        <v>30</v>
      </c>
      <c r="C19" s="590">
        <v>217</v>
      </c>
      <c r="D19" s="538">
        <v>0</v>
      </c>
      <c r="E19" s="539">
        <v>217</v>
      </c>
    </row>
    <row r="20" spans="2:5">
      <c r="B20" s="589" t="s">
        <v>31</v>
      </c>
      <c r="C20" s="590">
        <v>0</v>
      </c>
      <c r="D20" s="538">
        <v>0</v>
      </c>
      <c r="E20" s="539">
        <v>0</v>
      </c>
    </row>
    <row r="21" spans="2:5">
      <c r="B21" s="589" t="s">
        <v>32</v>
      </c>
      <c r="C21" s="590">
        <v>31</v>
      </c>
      <c r="D21" s="538">
        <v>0</v>
      </c>
      <c r="E21" s="539">
        <v>31</v>
      </c>
    </row>
    <row r="22" spans="2:5">
      <c r="B22" s="589" t="s">
        <v>33</v>
      </c>
      <c r="C22" s="590">
        <v>103</v>
      </c>
      <c r="D22" s="538">
        <v>1</v>
      </c>
      <c r="E22" s="539">
        <v>102</v>
      </c>
    </row>
    <row r="23" spans="2:5">
      <c r="B23" s="589" t="s">
        <v>34</v>
      </c>
      <c r="C23" s="590">
        <v>2</v>
      </c>
      <c r="D23" s="538">
        <v>0</v>
      </c>
      <c r="E23" s="539">
        <v>2</v>
      </c>
    </row>
    <row r="24" spans="2:5">
      <c r="B24" s="589" t="s">
        <v>35</v>
      </c>
      <c r="C24" s="590">
        <v>0</v>
      </c>
      <c r="D24" s="538">
        <v>0</v>
      </c>
      <c r="E24" s="539">
        <v>0</v>
      </c>
    </row>
    <row r="25" spans="2:5">
      <c r="B25" s="589" t="s">
        <v>36</v>
      </c>
      <c r="C25" s="590">
        <v>0</v>
      </c>
      <c r="D25" s="538">
        <v>0</v>
      </c>
      <c r="E25" s="539">
        <v>0</v>
      </c>
    </row>
    <row r="26" spans="2:5">
      <c r="B26" s="589" t="s">
        <v>37</v>
      </c>
      <c r="C26" s="590">
        <v>65</v>
      </c>
      <c r="D26" s="538">
        <v>0</v>
      </c>
      <c r="E26" s="539">
        <v>65</v>
      </c>
    </row>
    <row r="27" spans="2:5">
      <c r="B27" s="589" t="s">
        <v>38</v>
      </c>
      <c r="C27" s="590">
        <v>0</v>
      </c>
      <c r="D27" s="538">
        <v>0</v>
      </c>
      <c r="E27" s="539">
        <v>0</v>
      </c>
    </row>
    <row r="28" spans="2:5">
      <c r="B28" s="589" t="s">
        <v>39</v>
      </c>
      <c r="C28" s="590">
        <v>115</v>
      </c>
      <c r="D28" s="538">
        <v>26</v>
      </c>
      <c r="E28" s="539">
        <v>89</v>
      </c>
    </row>
    <row r="29" spans="2:5">
      <c r="B29" s="589" t="s">
        <v>40</v>
      </c>
      <c r="C29" s="590">
        <v>0</v>
      </c>
      <c r="D29" s="538">
        <v>0</v>
      </c>
      <c r="E29" s="539">
        <v>0</v>
      </c>
    </row>
    <row r="30" spans="2:5" ht="15.75" thickBot="1">
      <c r="B30" s="591" t="s">
        <v>15</v>
      </c>
      <c r="C30" s="592">
        <v>1204</v>
      </c>
      <c r="D30" s="566">
        <v>27</v>
      </c>
      <c r="E30" s="568">
        <v>1177</v>
      </c>
    </row>
  </sheetData>
  <mergeCells count="1">
    <mergeCell ref="B2:E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H20"/>
  <sheetViews>
    <sheetView zoomScaleNormal="100" workbookViewId="0">
      <selection activeCell="B2" sqref="B2"/>
    </sheetView>
  </sheetViews>
  <sheetFormatPr defaultRowHeight="14.25"/>
  <cols>
    <col min="1" max="1" width="3.5703125" style="178" customWidth="1"/>
    <col min="2" max="2" width="52.85546875" style="178" customWidth="1"/>
    <col min="3" max="5" width="10.7109375" style="178" customWidth="1"/>
    <col min="6" max="6" width="10" style="178" customWidth="1"/>
    <col min="7" max="7" width="10.5703125" style="178" customWidth="1"/>
    <col min="8" max="8" width="10" style="178" customWidth="1"/>
    <col min="9" max="16384" width="9.140625" style="178"/>
  </cols>
  <sheetData>
    <row r="1" spans="2:8" ht="12.75" customHeight="1">
      <c r="B1" s="11"/>
      <c r="C1" s="11"/>
      <c r="D1" s="11"/>
      <c r="E1" s="11"/>
      <c r="F1" s="11"/>
      <c r="G1" s="11"/>
      <c r="H1" s="11"/>
    </row>
    <row r="2" spans="2:8" ht="15">
      <c r="B2" s="56" t="s">
        <v>326</v>
      </c>
      <c r="C2" s="11"/>
      <c r="D2" s="11"/>
      <c r="E2" s="11"/>
      <c r="F2" s="11"/>
      <c r="G2" s="11"/>
      <c r="H2" s="11"/>
    </row>
    <row r="3" spans="2:8" ht="15">
      <c r="B3" s="56" t="s">
        <v>156</v>
      </c>
      <c r="C3" s="11"/>
      <c r="D3" s="11"/>
      <c r="E3" s="11"/>
      <c r="F3" s="11"/>
      <c r="G3" s="11"/>
      <c r="H3" s="11"/>
    </row>
    <row r="4" spans="2:8" ht="15.75" thickBot="1">
      <c r="B4" s="56"/>
      <c r="C4" s="11"/>
      <c r="D4" s="11"/>
      <c r="E4" s="11"/>
      <c r="F4" s="11"/>
      <c r="G4" s="11"/>
      <c r="H4" s="11"/>
    </row>
    <row r="5" spans="2:8" ht="20.25" customHeight="1">
      <c r="B5" s="627" t="s">
        <v>214</v>
      </c>
      <c r="C5" s="629" t="s">
        <v>181</v>
      </c>
      <c r="D5" s="630"/>
      <c r="E5" s="629" t="s">
        <v>182</v>
      </c>
      <c r="F5" s="630"/>
      <c r="G5" s="631" t="s">
        <v>106</v>
      </c>
      <c r="H5" s="630"/>
    </row>
    <row r="6" spans="2:8" ht="15" customHeight="1" thickBot="1">
      <c r="B6" s="628"/>
      <c r="C6" s="59" t="s">
        <v>2</v>
      </c>
      <c r="D6" s="60" t="s">
        <v>111</v>
      </c>
      <c r="E6" s="59" t="s">
        <v>2</v>
      </c>
      <c r="F6" s="60" t="s">
        <v>111</v>
      </c>
      <c r="G6" s="61" t="s">
        <v>2</v>
      </c>
      <c r="H6" s="60" t="s">
        <v>111</v>
      </c>
    </row>
    <row r="7" spans="2:8" ht="31.5" customHeight="1" thickBot="1">
      <c r="B7" s="74" t="s">
        <v>220</v>
      </c>
      <c r="C7" s="75">
        <v>160950</v>
      </c>
      <c r="D7" s="76">
        <v>100</v>
      </c>
      <c r="E7" s="75">
        <v>158025</v>
      </c>
      <c r="F7" s="76">
        <v>100</v>
      </c>
      <c r="G7" s="319">
        <f>SUM(E7)-C7</f>
        <v>-2925</v>
      </c>
      <c r="H7" s="76">
        <v>100</v>
      </c>
    </row>
    <row r="8" spans="2:8" ht="15">
      <c r="B8" s="632" t="s">
        <v>184</v>
      </c>
      <c r="C8" s="633"/>
      <c r="D8" s="633"/>
      <c r="E8" s="633"/>
      <c r="F8" s="633"/>
      <c r="G8" s="633"/>
      <c r="H8" s="634"/>
    </row>
    <row r="9" spans="2:8" ht="15">
      <c r="B9" s="314" t="s">
        <v>85</v>
      </c>
      <c r="C9" s="277">
        <v>28753</v>
      </c>
      <c r="D9" s="315">
        <f>SUM(C9)/C7*100</f>
        <v>17.864554209381794</v>
      </c>
      <c r="E9" s="277">
        <v>26720</v>
      </c>
      <c r="F9" s="315">
        <f>SUM(E9)/E7*100</f>
        <v>16.908716975162157</v>
      </c>
      <c r="G9" s="277">
        <f>SUM(E9)-C9</f>
        <v>-2033</v>
      </c>
      <c r="H9" s="315">
        <f>SUM(G9)/G7*100</f>
        <v>69.504273504273499</v>
      </c>
    </row>
    <row r="10" spans="2:8" ht="15">
      <c r="B10" s="268" t="s">
        <v>86</v>
      </c>
      <c r="C10" s="16">
        <v>132197</v>
      </c>
      <c r="D10" s="35">
        <f>SUM(C10)/C7*100</f>
        <v>82.135445790618206</v>
      </c>
      <c r="E10" s="16">
        <v>131305</v>
      </c>
      <c r="F10" s="35">
        <f>SUM(E10)/E7*100</f>
        <v>83.09128302483785</v>
      </c>
      <c r="G10" s="16">
        <f>SUM(E10)-C10</f>
        <v>-892</v>
      </c>
      <c r="H10" s="35">
        <f>SUM(G10)/G7*100</f>
        <v>30.495726495726494</v>
      </c>
    </row>
    <row r="11" spans="2:8" ht="15">
      <c r="B11" s="624" t="s">
        <v>183</v>
      </c>
      <c r="C11" s="625"/>
      <c r="D11" s="625"/>
      <c r="E11" s="625"/>
      <c r="F11" s="625"/>
      <c r="G11" s="625"/>
      <c r="H11" s="626"/>
    </row>
    <row r="12" spans="2:8" ht="15">
      <c r="B12" s="321" t="s">
        <v>87</v>
      </c>
      <c r="C12" s="322">
        <v>863</v>
      </c>
      <c r="D12" s="323">
        <f>SUM(C12)/C7*100</f>
        <v>0.53619136377757071</v>
      </c>
      <c r="E12" s="322">
        <v>241</v>
      </c>
      <c r="F12" s="323">
        <f>SUM(E12)/E7*100</f>
        <v>0.1525075146337605</v>
      </c>
      <c r="G12" s="322">
        <f t="shared" ref="G12:G17" si="0">SUM(E12)-C12</f>
        <v>-622</v>
      </c>
      <c r="H12" s="323">
        <f>SUM(G12)/G7*100</f>
        <v>21.264957264957264</v>
      </c>
    </row>
    <row r="13" spans="2:8" ht="15">
      <c r="B13" s="301" t="s">
        <v>88</v>
      </c>
      <c r="C13" s="16">
        <v>754</v>
      </c>
      <c r="D13" s="35">
        <f>SUM(C13)/C7*100</f>
        <v>0.46846846846846846</v>
      </c>
      <c r="E13" s="16">
        <v>902</v>
      </c>
      <c r="F13" s="35">
        <f>SUM(E13)/E7*100</f>
        <v>0.57079576016453093</v>
      </c>
      <c r="G13" s="16">
        <f t="shared" si="0"/>
        <v>148</v>
      </c>
      <c r="H13" s="35">
        <f>SUM(G13)/G7*100</f>
        <v>-5.0598290598290605</v>
      </c>
    </row>
    <row r="14" spans="2:8" ht="15">
      <c r="B14" s="324" t="s">
        <v>89</v>
      </c>
      <c r="C14" s="325">
        <v>15236</v>
      </c>
      <c r="D14" s="326">
        <f>SUM(C14)/C7*100</f>
        <v>9.4662938800869831</v>
      </c>
      <c r="E14" s="325">
        <v>13828</v>
      </c>
      <c r="F14" s="326">
        <f>SUM(E14)/E7*100</f>
        <v>8.7505141591520328</v>
      </c>
      <c r="G14" s="325">
        <f t="shared" si="0"/>
        <v>-1408</v>
      </c>
      <c r="H14" s="326">
        <f>SUM(G14)/G7*100</f>
        <v>48.136752136752136</v>
      </c>
    </row>
    <row r="15" spans="2:8" ht="15">
      <c r="B15" s="301" t="s">
        <v>97</v>
      </c>
      <c r="C15" s="16">
        <v>27</v>
      </c>
      <c r="D15" s="35">
        <f>SUM(C15)/C7*100</f>
        <v>1.6775396085740912E-2</v>
      </c>
      <c r="E15" s="16">
        <v>7</v>
      </c>
      <c r="F15" s="35">
        <f>SUM(E15)/E7*100</f>
        <v>4.4296788482835001E-3</v>
      </c>
      <c r="G15" s="16">
        <f t="shared" si="0"/>
        <v>-20</v>
      </c>
      <c r="H15" s="35">
        <f>SUM(G15)/G7*100</f>
        <v>0.68376068376068377</v>
      </c>
    </row>
    <row r="16" spans="2:8" ht="15">
      <c r="B16" s="316" t="s">
        <v>90</v>
      </c>
      <c r="C16" s="277">
        <v>4975</v>
      </c>
      <c r="D16" s="315">
        <f>SUM(C16)/C7*100</f>
        <v>3.0910220565392978</v>
      </c>
      <c r="E16" s="277">
        <v>4093</v>
      </c>
      <c r="F16" s="315">
        <f>SUM(E16)/E7*100</f>
        <v>2.5900965037177661</v>
      </c>
      <c r="G16" s="277">
        <f t="shared" si="0"/>
        <v>-882</v>
      </c>
      <c r="H16" s="315">
        <f>SUM(G16)/G7*100</f>
        <v>30.153846153846153</v>
      </c>
    </row>
    <row r="17" spans="2:8" ht="15.75" thickBot="1">
      <c r="B17" s="302" t="s">
        <v>112</v>
      </c>
      <c r="C17" s="24">
        <v>1358</v>
      </c>
      <c r="D17" s="43">
        <f>SUM(C17)/C7*100</f>
        <v>0.84374029201615408</v>
      </c>
      <c r="E17" s="24">
        <v>1041</v>
      </c>
      <c r="F17" s="43">
        <f>SUM(E17)/E7*100</f>
        <v>0.6587565258661604</v>
      </c>
      <c r="G17" s="24">
        <f t="shared" si="0"/>
        <v>-317</v>
      </c>
      <c r="H17" s="43">
        <f>SUM(G17)/G7*100</f>
        <v>10.837606837606838</v>
      </c>
    </row>
    <row r="18" spans="2:8" ht="12.75" customHeight="1">
      <c r="B18" s="2"/>
    </row>
    <row r="19" spans="2:8" ht="13.5" customHeight="1">
      <c r="B19" s="2"/>
    </row>
    <row r="20" spans="2:8" ht="14.25" customHeight="1">
      <c r="C20" s="303"/>
    </row>
  </sheetData>
  <mergeCells count="6">
    <mergeCell ref="B11:H11"/>
    <mergeCell ref="B5:B6"/>
    <mergeCell ref="C5:D5"/>
    <mergeCell ref="E5:F5"/>
    <mergeCell ref="G5:H5"/>
    <mergeCell ref="B8:H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G9:G10 G12:G1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2:F34"/>
  <sheetViews>
    <sheetView workbookViewId="0">
      <selection activeCell="B2" sqref="B2"/>
    </sheetView>
  </sheetViews>
  <sheetFormatPr defaultRowHeight="15"/>
  <cols>
    <col min="1" max="1" width="2.28515625" style="11" customWidth="1"/>
    <col min="2" max="2" width="22.5703125" style="11" customWidth="1"/>
    <col min="3" max="5" width="10.7109375" style="11" customWidth="1"/>
    <col min="6" max="6" width="9.85546875" style="11" customWidth="1"/>
    <col min="7" max="16384" width="9.140625" style="11"/>
  </cols>
  <sheetData>
    <row r="2" spans="2:6">
      <c r="B2" s="11" t="s">
        <v>332</v>
      </c>
    </row>
    <row r="3" spans="2:6">
      <c r="B3" s="11" t="s">
        <v>180</v>
      </c>
    </row>
    <row r="4" spans="2:6" ht="13.5" customHeight="1" thickBot="1"/>
    <row r="5" spans="2:6" ht="30" customHeight="1" thickBot="1">
      <c r="B5" s="637" t="s">
        <v>217</v>
      </c>
      <c r="C5" s="640" t="s">
        <v>221</v>
      </c>
      <c r="D5" s="641"/>
      <c r="E5" s="641"/>
      <c r="F5" s="642"/>
    </row>
    <row r="6" spans="2:6">
      <c r="B6" s="638"/>
      <c r="C6" s="643" t="s">
        <v>82</v>
      </c>
      <c r="D6" s="645" t="s">
        <v>45</v>
      </c>
      <c r="E6" s="647" t="s">
        <v>106</v>
      </c>
      <c r="F6" s="648"/>
    </row>
    <row r="7" spans="2:6" ht="30" customHeight="1">
      <c r="B7" s="638"/>
      <c r="C7" s="643"/>
      <c r="D7" s="645"/>
      <c r="E7" s="649" t="s">
        <v>118</v>
      </c>
      <c r="F7" s="635" t="s">
        <v>0</v>
      </c>
    </row>
    <row r="8" spans="2:6" ht="21" customHeight="1" thickBot="1">
      <c r="B8" s="639"/>
      <c r="C8" s="644"/>
      <c r="D8" s="646"/>
      <c r="E8" s="650"/>
      <c r="F8" s="636"/>
    </row>
    <row r="9" spans="2:6" ht="19.5" customHeight="1">
      <c r="B9" s="62" t="s">
        <v>15</v>
      </c>
      <c r="C9" s="227">
        <f>SUM(C10:C34)</f>
        <v>160950</v>
      </c>
      <c r="D9" s="4">
        <f>SUM(D10:D34)</f>
        <v>158025</v>
      </c>
      <c r="E9" s="4">
        <f>SUM(D9)-C9</f>
        <v>-2925</v>
      </c>
      <c r="F9" s="5">
        <f>SUM(E9)/C9*100</f>
        <v>-1.8173345759552657</v>
      </c>
    </row>
    <row r="10" spans="2:6" ht="15" customHeight="1">
      <c r="B10" s="15" t="s">
        <v>16</v>
      </c>
      <c r="C10" s="200">
        <v>2245</v>
      </c>
      <c r="D10" s="7">
        <v>2076</v>
      </c>
      <c r="E10" s="7">
        <f>SUM(D10)-C10</f>
        <v>-169</v>
      </c>
      <c r="F10" s="8">
        <f t="shared" ref="F10:F34" si="0">SUM(E10)/C10*100</f>
        <v>-7.5278396436525616</v>
      </c>
    </row>
    <row r="11" spans="2:6" ht="15" customHeight="1">
      <c r="B11" s="276" t="s">
        <v>17</v>
      </c>
      <c r="C11" s="270">
        <v>6472</v>
      </c>
      <c r="D11" s="273">
        <v>6083</v>
      </c>
      <c r="E11" s="273">
        <f>SUM(D11)-C11</f>
        <v>-389</v>
      </c>
      <c r="F11" s="275">
        <f t="shared" si="0"/>
        <v>-6.0105067985166869</v>
      </c>
    </row>
    <row r="12" spans="2:6">
      <c r="B12" s="15" t="s">
        <v>18</v>
      </c>
      <c r="C12" s="200">
        <v>9016</v>
      </c>
      <c r="D12" s="7">
        <v>8621</v>
      </c>
      <c r="E12" s="7">
        <f>SUM(D12)-C12</f>
        <v>-395</v>
      </c>
      <c r="F12" s="8">
        <f t="shared" si="0"/>
        <v>-4.3811002661934344</v>
      </c>
    </row>
    <row r="13" spans="2:6" ht="13.5" customHeight="1">
      <c r="B13" s="276" t="s">
        <v>19</v>
      </c>
      <c r="C13" s="270">
        <v>9975</v>
      </c>
      <c r="D13" s="273">
        <v>9684</v>
      </c>
      <c r="E13" s="273">
        <f t="shared" ref="E13:E34" si="1">SUM(D13)-C13</f>
        <v>-291</v>
      </c>
      <c r="F13" s="275">
        <f t="shared" si="0"/>
        <v>-2.9172932330827068</v>
      </c>
    </row>
    <row r="14" spans="2:6">
      <c r="B14" s="15" t="s">
        <v>20</v>
      </c>
      <c r="C14" s="200">
        <v>9827</v>
      </c>
      <c r="D14" s="7">
        <v>9775</v>
      </c>
      <c r="E14" s="7">
        <f>SUM(D14)-C14</f>
        <v>-52</v>
      </c>
      <c r="F14" s="8">
        <f t="shared" si="0"/>
        <v>-0.52915437061158033</v>
      </c>
    </row>
    <row r="15" spans="2:6" ht="17.25" customHeight="1">
      <c r="B15" s="276" t="s">
        <v>21</v>
      </c>
      <c r="C15" s="270">
        <v>4564</v>
      </c>
      <c r="D15" s="273">
        <v>4716</v>
      </c>
      <c r="E15" s="273">
        <f t="shared" si="1"/>
        <v>152</v>
      </c>
      <c r="F15" s="275">
        <f t="shared" si="0"/>
        <v>3.3304119193689745</v>
      </c>
    </row>
    <row r="16" spans="2:6" ht="17.25" customHeight="1">
      <c r="B16" s="15" t="s">
        <v>22</v>
      </c>
      <c r="C16" s="200">
        <v>7483</v>
      </c>
      <c r="D16" s="7">
        <v>7445</v>
      </c>
      <c r="E16" s="7">
        <f t="shared" si="1"/>
        <v>-38</v>
      </c>
      <c r="F16" s="8">
        <f t="shared" si="0"/>
        <v>-0.50781772016570892</v>
      </c>
    </row>
    <row r="17" spans="2:6">
      <c r="B17" s="276" t="s">
        <v>23</v>
      </c>
      <c r="C17" s="270">
        <v>3002</v>
      </c>
      <c r="D17" s="273">
        <v>2904</v>
      </c>
      <c r="E17" s="273">
        <f t="shared" si="1"/>
        <v>-98</v>
      </c>
      <c r="F17" s="275">
        <f t="shared" si="0"/>
        <v>-3.2644903397734839</v>
      </c>
    </row>
    <row r="18" spans="2:6">
      <c r="B18" s="15" t="s">
        <v>24</v>
      </c>
      <c r="C18" s="200">
        <v>6459</v>
      </c>
      <c r="D18" s="7">
        <v>6138</v>
      </c>
      <c r="E18" s="7">
        <f t="shared" si="1"/>
        <v>-321</v>
      </c>
      <c r="F18" s="8">
        <f t="shared" si="0"/>
        <v>-4.9698095680445888</v>
      </c>
    </row>
    <row r="19" spans="2:6" ht="14.25" customHeight="1">
      <c r="B19" s="276" t="s">
        <v>25</v>
      </c>
      <c r="C19" s="270">
        <v>6110</v>
      </c>
      <c r="D19" s="273">
        <v>5583</v>
      </c>
      <c r="E19" s="273">
        <f t="shared" si="1"/>
        <v>-527</v>
      </c>
      <c r="F19" s="275">
        <f t="shared" si="0"/>
        <v>-8.6252045826513921</v>
      </c>
    </row>
    <row r="20" spans="2:6">
      <c r="B20" s="15" t="s">
        <v>26</v>
      </c>
      <c r="C20" s="200">
        <v>6231</v>
      </c>
      <c r="D20" s="7">
        <v>6180</v>
      </c>
      <c r="E20" s="7">
        <f>SUM(D20)-C20</f>
        <v>-51</v>
      </c>
      <c r="F20" s="8">
        <f t="shared" si="0"/>
        <v>-0.81848820414058743</v>
      </c>
    </row>
    <row r="21" spans="2:6">
      <c r="B21" s="276" t="s">
        <v>27</v>
      </c>
      <c r="C21" s="270">
        <v>9998</v>
      </c>
      <c r="D21" s="273">
        <v>9870</v>
      </c>
      <c r="E21" s="273">
        <f t="shared" si="1"/>
        <v>-128</v>
      </c>
      <c r="F21" s="275">
        <f t="shared" si="0"/>
        <v>-1.2802560512102421</v>
      </c>
    </row>
    <row r="22" spans="2:6">
      <c r="B22" s="15" t="s">
        <v>28</v>
      </c>
      <c r="C22" s="200">
        <v>5588</v>
      </c>
      <c r="D22" s="7">
        <v>5831</v>
      </c>
      <c r="E22" s="7">
        <f t="shared" si="1"/>
        <v>243</v>
      </c>
      <c r="F22" s="8">
        <f t="shared" si="0"/>
        <v>4.3486041517537579</v>
      </c>
    </row>
    <row r="23" spans="2:6">
      <c r="B23" s="283" t="s">
        <v>29</v>
      </c>
      <c r="C23" s="327">
        <v>5370</v>
      </c>
      <c r="D23" s="273">
        <v>5609</v>
      </c>
      <c r="E23" s="273">
        <f t="shared" si="1"/>
        <v>239</v>
      </c>
      <c r="F23" s="275">
        <f t="shared" si="0"/>
        <v>4.4506517690875231</v>
      </c>
    </row>
    <row r="24" spans="2:6">
      <c r="B24" s="22" t="s">
        <v>30</v>
      </c>
      <c r="C24" s="311">
        <v>7516</v>
      </c>
      <c r="D24" s="7">
        <v>8188</v>
      </c>
      <c r="E24" s="7">
        <f t="shared" si="1"/>
        <v>672</v>
      </c>
      <c r="F24" s="8">
        <f>SUM(E24)/C24*100</f>
        <v>8.9409260244811062</v>
      </c>
    </row>
    <row r="25" spans="2:6">
      <c r="B25" s="283" t="s">
        <v>31</v>
      </c>
      <c r="C25" s="327">
        <v>6799</v>
      </c>
      <c r="D25" s="273">
        <v>6765</v>
      </c>
      <c r="E25" s="273">
        <f>SUM(D25)-C25</f>
        <v>-34</v>
      </c>
      <c r="F25" s="275">
        <f t="shared" si="0"/>
        <v>-0.50007354022650385</v>
      </c>
    </row>
    <row r="26" spans="2:6">
      <c r="B26" s="22" t="s">
        <v>32</v>
      </c>
      <c r="C26" s="311">
        <v>10406</v>
      </c>
      <c r="D26" s="7">
        <v>9871</v>
      </c>
      <c r="E26" s="7">
        <f t="shared" si="1"/>
        <v>-535</v>
      </c>
      <c r="F26" s="8">
        <f t="shared" si="0"/>
        <v>-5.1412646550067267</v>
      </c>
    </row>
    <row r="27" spans="2:6">
      <c r="B27" s="283" t="s">
        <v>33</v>
      </c>
      <c r="C27" s="327">
        <v>6234</v>
      </c>
      <c r="D27" s="273">
        <v>6504</v>
      </c>
      <c r="E27" s="273">
        <f t="shared" si="1"/>
        <v>270</v>
      </c>
      <c r="F27" s="275">
        <f t="shared" si="0"/>
        <v>4.3310875842155916</v>
      </c>
    </row>
    <row r="28" spans="2:6">
      <c r="B28" s="22" t="s">
        <v>34</v>
      </c>
      <c r="C28" s="311">
        <v>7376</v>
      </c>
      <c r="D28" s="7">
        <v>6864</v>
      </c>
      <c r="E28" s="7">
        <f t="shared" si="1"/>
        <v>-512</v>
      </c>
      <c r="F28" s="8">
        <f t="shared" si="0"/>
        <v>-6.9414316702819958</v>
      </c>
    </row>
    <row r="29" spans="2:6">
      <c r="B29" s="283" t="s">
        <v>35</v>
      </c>
      <c r="C29" s="327">
        <v>5500</v>
      </c>
      <c r="D29" s="273">
        <v>5538</v>
      </c>
      <c r="E29" s="273">
        <f>SUM(D29)-C29</f>
        <v>38</v>
      </c>
      <c r="F29" s="275">
        <f t="shared" si="0"/>
        <v>0.69090909090909092</v>
      </c>
    </row>
    <row r="30" spans="2:6">
      <c r="B30" s="22" t="s">
        <v>36</v>
      </c>
      <c r="C30" s="311">
        <v>3902</v>
      </c>
      <c r="D30" s="7">
        <v>3796</v>
      </c>
      <c r="E30" s="7">
        <f t="shared" si="1"/>
        <v>-106</v>
      </c>
      <c r="F30" s="8">
        <f t="shared" si="0"/>
        <v>-2.716555612506407</v>
      </c>
    </row>
    <row r="31" spans="2:6">
      <c r="B31" s="283" t="s">
        <v>37</v>
      </c>
      <c r="C31" s="327">
        <v>2921</v>
      </c>
      <c r="D31" s="273">
        <v>2721</v>
      </c>
      <c r="E31" s="273">
        <f t="shared" si="1"/>
        <v>-200</v>
      </c>
      <c r="F31" s="275">
        <f t="shared" si="0"/>
        <v>-6.8469702156795611</v>
      </c>
    </row>
    <row r="32" spans="2:6">
      <c r="B32" s="22" t="s">
        <v>38</v>
      </c>
      <c r="C32" s="311">
        <v>4215</v>
      </c>
      <c r="D32" s="7">
        <v>3996</v>
      </c>
      <c r="E32" s="7">
        <f t="shared" si="1"/>
        <v>-219</v>
      </c>
      <c r="F32" s="8">
        <f t="shared" si="0"/>
        <v>-5.1957295373665477</v>
      </c>
    </row>
    <row r="33" spans="2:6">
      <c r="B33" s="283" t="s">
        <v>39</v>
      </c>
      <c r="C33" s="327">
        <v>10136</v>
      </c>
      <c r="D33" s="273">
        <v>9854</v>
      </c>
      <c r="E33" s="273">
        <f t="shared" si="1"/>
        <v>-282</v>
      </c>
      <c r="F33" s="275">
        <f t="shared" si="0"/>
        <v>-2.7821625887924228</v>
      </c>
    </row>
    <row r="34" spans="2:6" ht="15.75" thickBot="1">
      <c r="B34" s="23" t="s">
        <v>40</v>
      </c>
      <c r="C34" s="312">
        <v>3605</v>
      </c>
      <c r="D34" s="9">
        <v>3413</v>
      </c>
      <c r="E34" s="9">
        <f t="shared" si="1"/>
        <v>-192</v>
      </c>
      <c r="F34" s="10">
        <f t="shared" si="0"/>
        <v>-5.3259361997226078</v>
      </c>
    </row>
  </sheetData>
  <mergeCells count="7">
    <mergeCell ref="F7:F8"/>
    <mergeCell ref="B5:B8"/>
    <mergeCell ref="C5:F5"/>
    <mergeCell ref="C6:C8"/>
    <mergeCell ref="D6:D8"/>
    <mergeCell ref="E6:F6"/>
    <mergeCell ref="E7:E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L47"/>
  <sheetViews>
    <sheetView zoomScaleNormal="100" workbookViewId="0">
      <selection activeCell="B3" sqref="B3"/>
    </sheetView>
  </sheetViews>
  <sheetFormatPr defaultRowHeight="14.25"/>
  <cols>
    <col min="1" max="1" width="3.5703125" style="178" customWidth="1"/>
    <col min="2" max="2" width="57.42578125" style="178" customWidth="1"/>
    <col min="3" max="8" width="10.7109375" style="178" customWidth="1"/>
    <col min="9" max="16384" width="9.140625" style="178"/>
  </cols>
  <sheetData>
    <row r="1" spans="2:10" ht="12.75" customHeight="1">
      <c r="B1" s="11"/>
      <c r="C1" s="11"/>
      <c r="D1" s="11"/>
    </row>
    <row r="2" spans="2:10" ht="15">
      <c r="B2" s="11" t="s">
        <v>333</v>
      </c>
      <c r="C2" s="11"/>
      <c r="D2" s="11"/>
    </row>
    <row r="3" spans="2:10" ht="15">
      <c r="B3" s="11" t="s">
        <v>109</v>
      </c>
      <c r="C3" s="11"/>
      <c r="D3" s="11"/>
    </row>
    <row r="4" spans="2:10" ht="10.5" customHeight="1" thickBot="1">
      <c r="B4" s="11"/>
      <c r="C4" s="11"/>
      <c r="D4" s="11"/>
    </row>
    <row r="5" spans="2:10" ht="20.25" customHeight="1">
      <c r="B5" s="627" t="s">
        <v>214</v>
      </c>
      <c r="C5" s="611" t="s">
        <v>181</v>
      </c>
      <c r="D5" s="652"/>
      <c r="E5" s="611" t="s">
        <v>182</v>
      </c>
      <c r="F5" s="652"/>
      <c r="G5" s="611" t="s">
        <v>106</v>
      </c>
      <c r="H5" s="652"/>
    </row>
    <row r="6" spans="2:10" ht="15" customHeight="1">
      <c r="B6" s="651"/>
      <c r="C6" s="653"/>
      <c r="D6" s="654"/>
      <c r="E6" s="653"/>
      <c r="F6" s="654"/>
      <c r="G6" s="653"/>
      <c r="H6" s="654"/>
    </row>
    <row r="7" spans="2:10" ht="15.75" thickBot="1">
      <c r="B7" s="628"/>
      <c r="C7" s="59" t="s">
        <v>2</v>
      </c>
      <c r="D7" s="330" t="s">
        <v>0</v>
      </c>
      <c r="E7" s="59" t="s">
        <v>2</v>
      </c>
      <c r="F7" s="330" t="s">
        <v>0</v>
      </c>
      <c r="G7" s="59" t="s">
        <v>2</v>
      </c>
      <c r="H7" s="330" t="s">
        <v>0</v>
      </c>
    </row>
    <row r="8" spans="2:10" ht="24.75" customHeight="1" thickBot="1">
      <c r="B8" s="195" t="s">
        <v>223</v>
      </c>
      <c r="C8" s="331">
        <v>177234</v>
      </c>
      <c r="D8" s="332">
        <v>100</v>
      </c>
      <c r="E8" s="331">
        <v>172443</v>
      </c>
      <c r="F8" s="332">
        <v>100</v>
      </c>
      <c r="G8" s="331">
        <f>SUM(E8)-C8</f>
        <v>-4791</v>
      </c>
      <c r="H8" s="332">
        <f>SUM(G8)/C8*100</f>
        <v>-2.7032059311418801</v>
      </c>
    </row>
    <row r="9" spans="2:10" ht="23.25" customHeight="1" thickBot="1">
      <c r="B9" s="352" t="s">
        <v>224</v>
      </c>
      <c r="C9" s="353">
        <f>SUM(C10)+C27</f>
        <v>154247</v>
      </c>
      <c r="D9" s="354">
        <f>SUM(C9)/C8*100</f>
        <v>87.030140943611272</v>
      </c>
      <c r="E9" s="353">
        <f>SUM(E10)+E27</f>
        <v>149021</v>
      </c>
      <c r="F9" s="354">
        <f>SUM(E9)/E8*100</f>
        <v>86.417540868576864</v>
      </c>
      <c r="G9" s="353">
        <f t="shared" ref="G9:G43" si="0">SUM(E9)-C9</f>
        <v>-5226</v>
      </c>
      <c r="H9" s="354">
        <f t="shared" ref="H9:H43" si="1">SUM(G9)/C9*100</f>
        <v>-3.3880723774206305</v>
      </c>
    </row>
    <row r="10" spans="2:10" ht="15">
      <c r="B10" s="333" t="s">
        <v>115</v>
      </c>
      <c r="C10" s="57">
        <f>SUM(C11:C13)</f>
        <v>82860</v>
      </c>
      <c r="D10" s="334">
        <f>SUM(C10)/C9*100</f>
        <v>53.719035054166362</v>
      </c>
      <c r="E10" s="57">
        <f>SUM(E12:E13)</f>
        <v>85469</v>
      </c>
      <c r="F10" s="334">
        <f>SUM(E10)/E8*100</f>
        <v>49.563623922107595</v>
      </c>
      <c r="G10" s="57">
        <f t="shared" si="0"/>
        <v>2609</v>
      </c>
      <c r="H10" s="334">
        <f t="shared" si="1"/>
        <v>3.1486845281197198</v>
      </c>
    </row>
    <row r="11" spans="2:10" ht="15">
      <c r="B11" s="288" t="s">
        <v>171</v>
      </c>
      <c r="C11" s="335"/>
      <c r="D11" s="336"/>
      <c r="E11" s="335"/>
      <c r="F11" s="336"/>
      <c r="G11" s="335"/>
      <c r="H11" s="337"/>
    </row>
    <row r="12" spans="2:10" ht="15">
      <c r="B12" s="362" t="s">
        <v>113</v>
      </c>
      <c r="C12" s="277">
        <v>70048</v>
      </c>
      <c r="D12" s="364">
        <f>SUM(C12)/C8*100</f>
        <v>39.52289064175045</v>
      </c>
      <c r="E12" s="277">
        <v>70445</v>
      </c>
      <c r="F12" s="364">
        <f>SUM(E12)/E8*100</f>
        <v>40.851179810140167</v>
      </c>
      <c r="G12" s="277">
        <f t="shared" si="0"/>
        <v>397</v>
      </c>
      <c r="H12" s="364">
        <f t="shared" si="1"/>
        <v>0.56675422567382372</v>
      </c>
    </row>
    <row r="13" spans="2:10" ht="15.75" thickBot="1">
      <c r="B13" s="363" t="s">
        <v>114</v>
      </c>
      <c r="C13" s="365">
        <v>12812</v>
      </c>
      <c r="D13" s="366">
        <f>SUM(C13)/C8*100</f>
        <v>7.2288612794384823</v>
      </c>
      <c r="E13" s="365">
        <v>15024</v>
      </c>
      <c r="F13" s="366">
        <f>SUM(E13)/E8*100</f>
        <v>8.7124441119674323</v>
      </c>
      <c r="G13" s="365">
        <f t="shared" si="0"/>
        <v>2212</v>
      </c>
      <c r="H13" s="366">
        <f t="shared" si="1"/>
        <v>17.26506400249766</v>
      </c>
    </row>
    <row r="14" spans="2:10" ht="15.75" thickTop="1">
      <c r="B14" s="359" t="s">
        <v>198</v>
      </c>
      <c r="C14" s="339"/>
      <c r="D14" s="340"/>
      <c r="E14" s="339"/>
      <c r="F14" s="340"/>
      <c r="G14" s="339"/>
      <c r="H14" s="340"/>
    </row>
    <row r="15" spans="2:10" ht="15">
      <c r="B15" s="367" t="s">
        <v>185</v>
      </c>
      <c r="C15" s="325">
        <v>3125</v>
      </c>
      <c r="D15" s="370">
        <f>SUM(C15)/C8*100</f>
        <v>1.76320570545155</v>
      </c>
      <c r="E15" s="325">
        <v>4378</v>
      </c>
      <c r="F15" s="370">
        <f>SUM(E15)/E8*100</f>
        <v>2.5388099255986036</v>
      </c>
      <c r="G15" s="325">
        <f t="shared" si="0"/>
        <v>1253</v>
      </c>
      <c r="H15" s="370">
        <f t="shared" si="1"/>
        <v>40.095999999999997</v>
      </c>
      <c r="J15" s="303"/>
    </row>
    <row r="16" spans="2:10" ht="15">
      <c r="B16" s="358" t="s">
        <v>186</v>
      </c>
      <c r="C16" s="16">
        <v>1930</v>
      </c>
      <c r="D16" s="338">
        <f>SUM(C16)/C8*100</f>
        <v>1.0889558436868774</v>
      </c>
      <c r="E16" s="16">
        <v>2389</v>
      </c>
      <c r="F16" s="338">
        <f>SUM(E16)/E8*100</f>
        <v>1.3853853157275158</v>
      </c>
      <c r="G16" s="16">
        <f t="shared" si="0"/>
        <v>459</v>
      </c>
      <c r="H16" s="338">
        <f t="shared" si="1"/>
        <v>23.782383419689118</v>
      </c>
    </row>
    <row r="17" spans="2:10" ht="15.75" customHeight="1">
      <c r="B17" s="368" t="s">
        <v>187</v>
      </c>
      <c r="C17" s="277">
        <v>3076</v>
      </c>
      <c r="D17" s="364">
        <f>SUM(C17)/C8*100</f>
        <v>1.7355586399900695</v>
      </c>
      <c r="E17" s="277">
        <v>2841</v>
      </c>
      <c r="F17" s="364">
        <f>SUM(E17)/E8*100</f>
        <v>1.6475009133452794</v>
      </c>
      <c r="G17" s="277">
        <f t="shared" si="0"/>
        <v>-235</v>
      </c>
      <c r="H17" s="364">
        <f t="shared" si="1"/>
        <v>-7.6397919375812755</v>
      </c>
    </row>
    <row r="18" spans="2:10" ht="15">
      <c r="B18" s="268" t="s">
        <v>160</v>
      </c>
      <c r="C18" s="343" t="s">
        <v>130</v>
      </c>
      <c r="D18" s="344" t="s">
        <v>130</v>
      </c>
      <c r="E18" s="16">
        <v>3</v>
      </c>
      <c r="F18" s="338">
        <f>SUM(E18)/E8*100</f>
        <v>1.7397052939232091E-3</v>
      </c>
      <c r="G18" s="343" t="s">
        <v>130</v>
      </c>
      <c r="H18" s="344" t="s">
        <v>130</v>
      </c>
    </row>
    <row r="19" spans="2:10" ht="30">
      <c r="B19" s="368" t="s">
        <v>188</v>
      </c>
      <c r="C19" s="277">
        <v>4313</v>
      </c>
      <c r="D19" s="364">
        <f>SUM(C19)/C8*100</f>
        <v>2.4335059864360109</v>
      </c>
      <c r="E19" s="277">
        <v>4204</v>
      </c>
      <c r="F19" s="364">
        <f>SUM(E19)/E8*100</f>
        <v>2.4379070185510576</v>
      </c>
      <c r="G19" s="277">
        <f t="shared" si="0"/>
        <v>-109</v>
      </c>
      <c r="H19" s="364">
        <f t="shared" si="1"/>
        <v>-2.5272432181776026</v>
      </c>
      <c r="J19" s="303"/>
    </row>
    <row r="20" spans="2:10" ht="30">
      <c r="B20" s="358" t="s">
        <v>189</v>
      </c>
      <c r="C20" s="343" t="s">
        <v>130</v>
      </c>
      <c r="D20" s="344" t="s">
        <v>130</v>
      </c>
      <c r="E20" s="16">
        <v>563</v>
      </c>
      <c r="F20" s="338">
        <f>SUM(E20)/E8*100</f>
        <v>0.32648469349292231</v>
      </c>
      <c r="G20" s="343" t="s">
        <v>130</v>
      </c>
      <c r="H20" s="344" t="s">
        <v>130</v>
      </c>
    </row>
    <row r="21" spans="2:10" ht="15">
      <c r="B21" s="368" t="s">
        <v>190</v>
      </c>
      <c r="C21" s="371" t="s">
        <v>130</v>
      </c>
      <c r="D21" s="372" t="s">
        <v>130</v>
      </c>
      <c r="E21" s="277">
        <v>228</v>
      </c>
      <c r="F21" s="364">
        <f>SUM(E21)/E8*100</f>
        <v>0.1322176023381639</v>
      </c>
      <c r="G21" s="371" t="s">
        <v>130</v>
      </c>
      <c r="H21" s="372" t="s">
        <v>130</v>
      </c>
    </row>
    <row r="22" spans="2:10" ht="15">
      <c r="B22" s="358" t="s">
        <v>191</v>
      </c>
      <c r="C22" s="343" t="s">
        <v>130</v>
      </c>
      <c r="D22" s="344" t="s">
        <v>130</v>
      </c>
      <c r="E22" s="16">
        <v>1</v>
      </c>
      <c r="F22" s="338">
        <f>SUM(E22)/E8*100</f>
        <v>5.7990176464106982E-4</v>
      </c>
      <c r="G22" s="343" t="s">
        <v>130</v>
      </c>
      <c r="H22" s="344" t="s">
        <v>130</v>
      </c>
    </row>
    <row r="23" spans="2:10" ht="15">
      <c r="B23" s="368" t="s">
        <v>192</v>
      </c>
      <c r="C23" s="371" t="s">
        <v>130</v>
      </c>
      <c r="D23" s="372" t="s">
        <v>130</v>
      </c>
      <c r="E23" s="277">
        <v>1</v>
      </c>
      <c r="F23" s="364">
        <f>SUM(E23)/E8*100</f>
        <v>5.7990176464106982E-4</v>
      </c>
      <c r="G23" s="371" t="s">
        <v>130</v>
      </c>
      <c r="H23" s="372" t="s">
        <v>130</v>
      </c>
    </row>
    <row r="24" spans="2:10" ht="30">
      <c r="B24" s="358" t="s">
        <v>193</v>
      </c>
      <c r="C24" s="343" t="s">
        <v>130</v>
      </c>
      <c r="D24" s="344" t="s">
        <v>130</v>
      </c>
      <c r="E24" s="16">
        <v>0</v>
      </c>
      <c r="F24" s="338">
        <f>SUM(E24)/E8*100</f>
        <v>0</v>
      </c>
      <c r="G24" s="343" t="s">
        <v>130</v>
      </c>
      <c r="H24" s="344" t="s">
        <v>130</v>
      </c>
    </row>
    <row r="25" spans="2:10" ht="45">
      <c r="B25" s="369" t="s">
        <v>194</v>
      </c>
      <c r="C25" s="373" t="s">
        <v>195</v>
      </c>
      <c r="D25" s="374" t="s">
        <v>130</v>
      </c>
      <c r="E25" s="322">
        <v>161</v>
      </c>
      <c r="F25" s="375">
        <f>SUM(E25)/E8*100</f>
        <v>9.3364184107212228E-2</v>
      </c>
      <c r="G25" s="373" t="s">
        <v>130</v>
      </c>
      <c r="H25" s="374" t="s">
        <v>130</v>
      </c>
    </row>
    <row r="26" spans="2:10" ht="16.5" customHeight="1">
      <c r="B26" s="360" t="s">
        <v>196</v>
      </c>
      <c r="C26" s="16">
        <v>368</v>
      </c>
      <c r="D26" s="338">
        <f>SUM(C26)/C8*100</f>
        <v>0.20763510387397452</v>
      </c>
      <c r="E26" s="16">
        <v>258</v>
      </c>
      <c r="F26" s="338">
        <f>SUM(E26)/E8*100</f>
        <v>0.14961465527739601</v>
      </c>
      <c r="G26" s="16">
        <f t="shared" si="0"/>
        <v>-110</v>
      </c>
      <c r="H26" s="338">
        <f t="shared" si="1"/>
        <v>-29.891304347826086</v>
      </c>
    </row>
    <row r="27" spans="2:10" ht="15">
      <c r="B27" s="361" t="s">
        <v>199</v>
      </c>
      <c r="C27" s="346">
        <f>SUM(C28:C36)</f>
        <v>71387</v>
      </c>
      <c r="D27" s="347">
        <f>SUM(C27)/C8*100</f>
        <v>40.278389022422331</v>
      </c>
      <c r="E27" s="346">
        <v>63552</v>
      </c>
      <c r="F27" s="347">
        <f>SUM(E27)/E8*100</f>
        <v>36.853916946469269</v>
      </c>
      <c r="G27" s="346">
        <f t="shared" si="0"/>
        <v>-7835</v>
      </c>
      <c r="H27" s="347">
        <f t="shared" si="1"/>
        <v>-10.975387675627216</v>
      </c>
    </row>
    <row r="28" spans="2:10" ht="45">
      <c r="B28" s="34" t="s">
        <v>116</v>
      </c>
      <c r="C28" s="343">
        <v>2242</v>
      </c>
      <c r="D28" s="338">
        <f>SUM(C28)/C8*100</f>
        <v>1.26499430131916</v>
      </c>
      <c r="E28" s="16">
        <v>4720</v>
      </c>
      <c r="F28" s="338">
        <f>SUM(E28)/E8*100</f>
        <v>2.7371363291058497</v>
      </c>
      <c r="G28" s="16">
        <f t="shared" si="0"/>
        <v>2478</v>
      </c>
      <c r="H28" s="338">
        <f t="shared" si="1"/>
        <v>110.5263157894737</v>
      </c>
    </row>
    <row r="29" spans="2:10" ht="17.25" customHeight="1">
      <c r="B29" s="362" t="s">
        <v>98</v>
      </c>
      <c r="C29" s="371" t="s">
        <v>130</v>
      </c>
      <c r="D29" s="372" t="s">
        <v>130</v>
      </c>
      <c r="E29" s="277">
        <v>1</v>
      </c>
      <c r="F29" s="364">
        <f>SUM(E29)/E8*100</f>
        <v>5.7990176464106982E-4</v>
      </c>
      <c r="G29" s="371" t="s">
        <v>130</v>
      </c>
      <c r="H29" s="372" t="s">
        <v>130</v>
      </c>
    </row>
    <row r="30" spans="2:10" ht="15">
      <c r="B30" s="34" t="s">
        <v>200</v>
      </c>
      <c r="C30" s="343">
        <v>47071</v>
      </c>
      <c r="D30" s="338">
        <f>SUM(C30)/C8*100</f>
        <v>26.558673843619168</v>
      </c>
      <c r="E30" s="16">
        <v>38186</v>
      </c>
      <c r="F30" s="338">
        <f>SUM(E30)/E8*100</f>
        <v>22.144128784583891</v>
      </c>
      <c r="G30" s="16">
        <f t="shared" si="0"/>
        <v>-8885</v>
      </c>
      <c r="H30" s="338">
        <f t="shared" si="1"/>
        <v>-18.875740902041596</v>
      </c>
    </row>
    <row r="31" spans="2:10" ht="15">
      <c r="B31" s="362" t="s">
        <v>100</v>
      </c>
      <c r="C31" s="277">
        <v>9633</v>
      </c>
      <c r="D31" s="364">
        <f>SUM(C31)/C8*100</f>
        <v>5.43518737939673</v>
      </c>
      <c r="E31" s="277">
        <v>8595</v>
      </c>
      <c r="F31" s="364">
        <f>SUM(E31)/E8*100</f>
        <v>4.9842556670899949</v>
      </c>
      <c r="G31" s="277">
        <f t="shared" si="0"/>
        <v>-1038</v>
      </c>
      <c r="H31" s="364">
        <f t="shared" si="1"/>
        <v>-10.77545935845531</v>
      </c>
    </row>
    <row r="32" spans="2:10" ht="15">
      <c r="B32" s="34" t="s">
        <v>101</v>
      </c>
      <c r="C32" s="16">
        <v>882</v>
      </c>
      <c r="D32" s="338">
        <f>SUM(C32)/C8*100</f>
        <v>0.4976471783066454</v>
      </c>
      <c r="E32" s="16">
        <v>830</v>
      </c>
      <c r="F32" s="338">
        <f>SUM(E32)/E8*100</f>
        <v>0.48131846465208794</v>
      </c>
      <c r="G32" s="16">
        <f t="shared" si="0"/>
        <v>-52</v>
      </c>
      <c r="H32" s="338">
        <f t="shared" si="1"/>
        <v>-5.895691609977324</v>
      </c>
    </row>
    <row r="33" spans="2:12" ht="15">
      <c r="B33" s="362" t="s">
        <v>102</v>
      </c>
      <c r="C33" s="277">
        <v>584</v>
      </c>
      <c r="D33" s="364">
        <f>SUM(C33)/C8*100</f>
        <v>0.32950788223478567</v>
      </c>
      <c r="E33" s="277">
        <v>676</v>
      </c>
      <c r="F33" s="364">
        <f>SUM(E33)/E8*100</f>
        <v>0.39201359289736315</v>
      </c>
      <c r="G33" s="277">
        <f t="shared" si="0"/>
        <v>92</v>
      </c>
      <c r="H33" s="364">
        <f t="shared" si="1"/>
        <v>15.753424657534246</v>
      </c>
      <c r="J33" s="348"/>
    </row>
    <row r="34" spans="2:12" ht="15">
      <c r="B34" s="34" t="s">
        <v>95</v>
      </c>
      <c r="C34" s="16">
        <v>2267</v>
      </c>
      <c r="D34" s="338">
        <f>SUM(C34)/C8*100</f>
        <v>1.2790999469627722</v>
      </c>
      <c r="E34" s="16">
        <v>2016</v>
      </c>
      <c r="F34" s="338">
        <f>SUM(E34)/E8*100</f>
        <v>1.1690819575163967</v>
      </c>
      <c r="G34" s="16">
        <f t="shared" si="0"/>
        <v>-251</v>
      </c>
      <c r="H34" s="338">
        <f t="shared" si="1"/>
        <v>-11.071901191001324</v>
      </c>
    </row>
    <row r="35" spans="2:12" ht="15">
      <c r="B35" s="376" t="s">
        <v>96</v>
      </c>
      <c r="C35" s="322">
        <v>2183</v>
      </c>
      <c r="D35" s="375">
        <f>SUM(C35)/C8*100</f>
        <v>1.2317049776002347</v>
      </c>
      <c r="E35" s="322">
        <v>2207</v>
      </c>
      <c r="F35" s="375">
        <f>SUM(E35)/E8*100</f>
        <v>1.2798431945628412</v>
      </c>
      <c r="G35" s="322">
        <f t="shared" si="0"/>
        <v>24</v>
      </c>
      <c r="H35" s="364">
        <f t="shared" si="1"/>
        <v>1.0994044892349977</v>
      </c>
    </row>
    <row r="36" spans="2:12" ht="18" customHeight="1" thickBot="1">
      <c r="B36" s="36" t="s">
        <v>103</v>
      </c>
      <c r="C36" s="52">
        <v>6525</v>
      </c>
      <c r="D36" s="345">
        <f>SUM(C36)/C8*100</f>
        <v>3.6815735129828364</v>
      </c>
      <c r="E36" s="52">
        <v>6321</v>
      </c>
      <c r="F36" s="345">
        <f>SUM(E36)/E8*100</f>
        <v>3.6655590542962022</v>
      </c>
      <c r="G36" s="52">
        <f t="shared" si="0"/>
        <v>-204</v>
      </c>
      <c r="H36" s="345">
        <f t="shared" si="1"/>
        <v>-3.1264367816091951</v>
      </c>
      <c r="J36" s="303"/>
    </row>
    <row r="37" spans="2:12" ht="27" customHeight="1" thickBot="1">
      <c r="B37" s="355" t="s">
        <v>225</v>
      </c>
      <c r="C37" s="356">
        <f>SUM(C38:C46)</f>
        <v>22987</v>
      </c>
      <c r="D37" s="357">
        <f>SUM(C37)/C8*100</f>
        <v>12.96985905638873</v>
      </c>
      <c r="E37" s="356" t="s">
        <v>117</v>
      </c>
      <c r="F37" s="357">
        <v>13.6</v>
      </c>
      <c r="G37" s="356">
        <f t="shared" si="0"/>
        <v>-22987</v>
      </c>
      <c r="H37" s="357">
        <f t="shared" si="1"/>
        <v>-100</v>
      </c>
      <c r="K37" s="303"/>
      <c r="L37" s="348"/>
    </row>
    <row r="38" spans="2:12" ht="15">
      <c r="B38" s="38" t="s">
        <v>91</v>
      </c>
      <c r="C38" s="53">
        <v>5103</v>
      </c>
      <c r="D38" s="341">
        <f>SUM(C38)/C8*100</f>
        <v>2.879244388774163</v>
      </c>
      <c r="E38" s="53">
        <v>4183</v>
      </c>
      <c r="F38" s="341">
        <f>SUM(E38)/E8*100</f>
        <v>2.425729081493595</v>
      </c>
      <c r="G38" s="53">
        <f t="shared" si="0"/>
        <v>-920</v>
      </c>
      <c r="H38" s="341">
        <f t="shared" si="1"/>
        <v>-18.028610621203214</v>
      </c>
    </row>
    <row r="39" spans="2:12" ht="15">
      <c r="B39" s="377" t="s">
        <v>161</v>
      </c>
      <c r="C39" s="371" t="s">
        <v>130</v>
      </c>
      <c r="D39" s="372" t="s">
        <v>130</v>
      </c>
      <c r="E39" s="277">
        <v>381</v>
      </c>
      <c r="F39" s="364">
        <f>SUM(E39)/E8*100</f>
        <v>0.2209425723282476</v>
      </c>
      <c r="G39" s="371" t="s">
        <v>130</v>
      </c>
      <c r="H39" s="372" t="s">
        <v>130</v>
      </c>
    </row>
    <row r="40" spans="2:12" ht="15">
      <c r="B40" s="34" t="s">
        <v>92</v>
      </c>
      <c r="C40" s="16">
        <v>16197</v>
      </c>
      <c r="D40" s="338">
        <f>SUM(C40)/C8*100</f>
        <v>9.1387656995836011</v>
      </c>
      <c r="E40" s="16">
        <v>15923</v>
      </c>
      <c r="F40" s="338">
        <f>SUM(E40)/E8*100</f>
        <v>9.2337757983797548</v>
      </c>
      <c r="G40" s="16">
        <f t="shared" si="0"/>
        <v>-274</v>
      </c>
      <c r="H40" s="338">
        <f t="shared" si="1"/>
        <v>-1.6916712971537942</v>
      </c>
    </row>
    <row r="41" spans="2:12" ht="15">
      <c r="B41" s="377" t="s">
        <v>162</v>
      </c>
      <c r="C41" s="371" t="s">
        <v>130</v>
      </c>
      <c r="D41" s="372" t="s">
        <v>130</v>
      </c>
      <c r="E41" s="277">
        <v>458</v>
      </c>
      <c r="F41" s="364">
        <f>SUM(E41)/E8*100</f>
        <v>0.26559500820560994</v>
      </c>
      <c r="G41" s="371" t="s">
        <v>130</v>
      </c>
      <c r="H41" s="372" t="s">
        <v>130</v>
      </c>
    </row>
    <row r="42" spans="2:12" ht="15">
      <c r="B42" s="34" t="s">
        <v>93</v>
      </c>
      <c r="C42" s="16">
        <v>5</v>
      </c>
      <c r="D42" s="338">
        <f>SUM(C42)/C8*100</f>
        <v>2.8211291287224796E-3</v>
      </c>
      <c r="E42" s="16">
        <v>7</v>
      </c>
      <c r="F42" s="338">
        <f>SUM(E42)/E8*100</f>
        <v>4.0593123524874887E-3</v>
      </c>
      <c r="G42" s="16">
        <f t="shared" si="0"/>
        <v>2</v>
      </c>
      <c r="H42" s="338">
        <f t="shared" si="1"/>
        <v>40</v>
      </c>
    </row>
    <row r="43" spans="2:12" ht="15">
      <c r="B43" s="362" t="s">
        <v>94</v>
      </c>
      <c r="C43" s="277">
        <v>1288</v>
      </c>
      <c r="D43" s="364">
        <f>SUM(C43)/C8*100</f>
        <v>0.7267228635589108</v>
      </c>
      <c r="E43" s="277">
        <v>1240</v>
      </c>
      <c r="F43" s="364">
        <f>SUM(E43)/E8*100</f>
        <v>0.71907818815492652</v>
      </c>
      <c r="G43" s="277">
        <f t="shared" si="0"/>
        <v>-48</v>
      </c>
      <c r="H43" s="364">
        <f t="shared" si="1"/>
        <v>-3.7267080745341614</v>
      </c>
    </row>
    <row r="44" spans="2:12" ht="15">
      <c r="B44" s="342" t="s">
        <v>163</v>
      </c>
      <c r="C44" s="343" t="s">
        <v>130</v>
      </c>
      <c r="D44" s="344" t="s">
        <v>130</v>
      </c>
      <c r="E44" s="16">
        <v>191</v>
      </c>
      <c r="F44" s="338">
        <f>SUM(E44)/E8*100</f>
        <v>0.11076123704644435</v>
      </c>
      <c r="G44" s="343" t="s">
        <v>130</v>
      </c>
      <c r="H44" s="344" t="s">
        <v>130</v>
      </c>
    </row>
    <row r="45" spans="2:12" ht="30">
      <c r="B45" s="376" t="s">
        <v>197</v>
      </c>
      <c r="C45" s="373">
        <v>394</v>
      </c>
      <c r="D45" s="375">
        <f>SUM(C45)/C8*100</f>
        <v>0.22230497534333141</v>
      </c>
      <c r="E45" s="373" t="s">
        <v>130</v>
      </c>
      <c r="F45" s="374" t="s">
        <v>130</v>
      </c>
      <c r="G45" s="373" t="s">
        <v>130</v>
      </c>
      <c r="H45" s="374" t="s">
        <v>130</v>
      </c>
    </row>
    <row r="46" spans="2:12" ht="30.75" thickBot="1">
      <c r="B46" s="42" t="s">
        <v>99</v>
      </c>
      <c r="C46" s="349" t="s">
        <v>130</v>
      </c>
      <c r="D46" s="350" t="s">
        <v>130</v>
      </c>
      <c r="E46" s="24">
        <v>2069</v>
      </c>
      <c r="F46" s="351">
        <f>SUM(E46)/E8*100</f>
        <v>1.1998167510423734</v>
      </c>
      <c r="G46" s="349" t="s">
        <v>130</v>
      </c>
      <c r="H46" s="350" t="s">
        <v>130</v>
      </c>
    </row>
    <row r="47" spans="2:12" ht="15">
      <c r="B47" s="11"/>
      <c r="C47" s="11"/>
      <c r="D47" s="11"/>
    </row>
  </sheetData>
  <mergeCells count="4">
    <mergeCell ref="B5:B7"/>
    <mergeCell ref="C5:D6"/>
    <mergeCell ref="E5:F6"/>
    <mergeCell ref="G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portrait" r:id="rId1"/>
  <ignoredErrors>
    <ignoredError sqref="E37" numberStoredAsText="1"/>
    <ignoredError sqref="D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H13"/>
  <sheetViews>
    <sheetView zoomScaleNormal="100" workbookViewId="0">
      <selection activeCell="B2" sqref="B2"/>
    </sheetView>
  </sheetViews>
  <sheetFormatPr defaultRowHeight="14.25"/>
  <cols>
    <col min="1" max="1" width="4" style="1" customWidth="1"/>
    <col min="2" max="2" width="29.85546875" style="1" customWidth="1"/>
    <col min="3" max="6" width="14.85546875" style="1" customWidth="1"/>
    <col min="7" max="7" width="14.85546875" style="85" customWidth="1"/>
    <col min="8" max="8" width="14.85546875" style="1" customWidth="1"/>
    <col min="9" max="16384" width="9.140625" style="1"/>
  </cols>
  <sheetData>
    <row r="1" spans="2:8" ht="15">
      <c r="B1" s="11"/>
      <c r="C1" s="11"/>
      <c r="D1" s="11"/>
      <c r="E1" s="11"/>
      <c r="F1" s="11"/>
      <c r="G1" s="83"/>
      <c r="H1" s="11"/>
    </row>
    <row r="2" spans="2:8" ht="15">
      <c r="B2" s="11" t="s">
        <v>334</v>
      </c>
      <c r="C2" s="11"/>
      <c r="D2" s="11"/>
      <c r="E2" s="11"/>
      <c r="F2" s="11"/>
      <c r="G2" s="83"/>
      <c r="H2" s="11"/>
    </row>
    <row r="3" spans="2:8" ht="15">
      <c r="B3" s="11" t="s">
        <v>121</v>
      </c>
      <c r="C3" s="11"/>
      <c r="D3" s="11"/>
      <c r="E3" s="11"/>
      <c r="F3" s="11"/>
      <c r="G3" s="83"/>
      <c r="H3" s="11"/>
    </row>
    <row r="4" spans="2:8" s="178" customFormat="1" ht="15.75" thickBot="1">
      <c r="B4" s="11"/>
      <c r="C4" s="11"/>
      <c r="D4" s="11"/>
      <c r="E4" s="11"/>
      <c r="F4" s="11"/>
      <c r="G4" s="83"/>
      <c r="H4" s="11"/>
    </row>
    <row r="5" spans="2:8" ht="15.75" customHeight="1">
      <c r="B5" s="656" t="s">
        <v>110</v>
      </c>
      <c r="C5" s="631" t="s">
        <v>82</v>
      </c>
      <c r="D5" s="655"/>
      <c r="E5" s="655" t="s">
        <v>45</v>
      </c>
      <c r="F5" s="655"/>
      <c r="G5" s="655" t="s">
        <v>106</v>
      </c>
      <c r="H5" s="630"/>
    </row>
    <row r="6" spans="2:8" ht="15.75" thickBot="1">
      <c r="B6" s="657"/>
      <c r="C6" s="109" t="s">
        <v>118</v>
      </c>
      <c r="D6" s="81" t="s">
        <v>0</v>
      </c>
      <c r="E6" s="81" t="s">
        <v>118</v>
      </c>
      <c r="F6" s="81" t="s">
        <v>0</v>
      </c>
      <c r="G6" s="84" t="s">
        <v>118</v>
      </c>
      <c r="H6" s="82" t="s">
        <v>0</v>
      </c>
    </row>
    <row r="7" spans="2:8" ht="23.25" customHeight="1">
      <c r="B7" s="265" t="s">
        <v>2</v>
      </c>
      <c r="C7" s="110">
        <v>82860</v>
      </c>
      <c r="D7" s="92">
        <v>100</v>
      </c>
      <c r="E7" s="91">
        <v>85469</v>
      </c>
      <c r="F7" s="92">
        <v>100</v>
      </c>
      <c r="G7" s="93">
        <f>E7-C7</f>
        <v>2609</v>
      </c>
      <c r="H7" s="94">
        <f>E7*100/C7-100</f>
        <v>3.1486845281197162</v>
      </c>
    </row>
    <row r="8" spans="2:8" ht="24.75" customHeight="1">
      <c r="B8" s="15" t="s">
        <v>3</v>
      </c>
      <c r="C8" s="32">
        <v>37689</v>
      </c>
      <c r="D8" s="78">
        <v>45.5</v>
      </c>
      <c r="E8" s="7">
        <v>39515</v>
      </c>
      <c r="F8" s="78">
        <v>46.2</v>
      </c>
      <c r="G8" s="86">
        <f t="shared" ref="G8:G9" si="0">E8-C8</f>
        <v>1826</v>
      </c>
      <c r="H8" s="89">
        <f t="shared" ref="H8:H9" si="1">E8*100/C8-100</f>
        <v>4.8449149619252267</v>
      </c>
    </row>
    <row r="9" spans="2:8" ht="24.75" customHeight="1" thickBot="1">
      <c r="B9" s="55" t="s">
        <v>4</v>
      </c>
      <c r="C9" s="33">
        <v>45171</v>
      </c>
      <c r="D9" s="95">
        <v>54.5</v>
      </c>
      <c r="E9" s="9">
        <v>45954</v>
      </c>
      <c r="F9" s="95">
        <v>53.8</v>
      </c>
      <c r="G9" s="96">
        <f t="shared" si="0"/>
        <v>783</v>
      </c>
      <c r="H9" s="97">
        <f t="shared" si="1"/>
        <v>1.733413030484158</v>
      </c>
    </row>
    <row r="10" spans="2:8" ht="24.75" customHeight="1">
      <c r="B10" s="658" t="s">
        <v>119</v>
      </c>
      <c r="C10" s="659"/>
      <c r="D10" s="659"/>
      <c r="E10" s="659"/>
      <c r="F10" s="659"/>
      <c r="G10" s="659"/>
      <c r="H10" s="660"/>
    </row>
    <row r="11" spans="2:8" ht="23.25" customHeight="1">
      <c r="B11" s="15" t="s">
        <v>120</v>
      </c>
      <c r="C11" s="32">
        <v>67900</v>
      </c>
      <c r="D11" s="78">
        <v>81.900000000000006</v>
      </c>
      <c r="E11" s="7">
        <v>71369</v>
      </c>
      <c r="F11" s="78">
        <v>83.5</v>
      </c>
      <c r="G11" s="87">
        <f>E11-C11</f>
        <v>3469</v>
      </c>
      <c r="H11" s="31">
        <f>E11*100/C11-100</f>
        <v>5.1089837997054559</v>
      </c>
    </row>
    <row r="12" spans="2:8" ht="30">
      <c r="B12" s="215" t="s">
        <v>154</v>
      </c>
      <c r="C12" s="40">
        <v>3829</v>
      </c>
      <c r="D12" s="73">
        <v>4.5999999999999996</v>
      </c>
      <c r="E12" s="17">
        <v>3788</v>
      </c>
      <c r="F12" s="73">
        <v>4.4000000000000004</v>
      </c>
      <c r="G12" s="88">
        <f>E12-C12</f>
        <v>-41</v>
      </c>
      <c r="H12" s="18">
        <f>E12*100/C12-100</f>
        <v>-1.0707756594411109</v>
      </c>
    </row>
    <row r="13" spans="2:8" ht="23.25" customHeight="1" thickBot="1">
      <c r="B13" s="266" t="s">
        <v>1</v>
      </c>
      <c r="C13" s="69">
        <v>14960</v>
      </c>
      <c r="D13" s="80">
        <v>18.100000000000001</v>
      </c>
      <c r="E13" s="25">
        <v>14100</v>
      </c>
      <c r="F13" s="80">
        <v>16.5</v>
      </c>
      <c r="G13" s="90">
        <f>E13-C13</f>
        <v>-860</v>
      </c>
      <c r="H13" s="26">
        <f>E13*100/C13-100</f>
        <v>-5.7486631016042793</v>
      </c>
    </row>
  </sheetData>
  <mergeCells count="5">
    <mergeCell ref="G5:H5"/>
    <mergeCell ref="B5:B6"/>
    <mergeCell ref="C5:D5"/>
    <mergeCell ref="E5:F5"/>
    <mergeCell ref="B10:H1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B2:L34"/>
  <sheetViews>
    <sheetView workbookViewId="0">
      <selection activeCell="B2" sqref="B2"/>
    </sheetView>
  </sheetViews>
  <sheetFormatPr defaultRowHeight="15"/>
  <cols>
    <col min="1" max="1" width="2.28515625" style="11" customWidth="1"/>
    <col min="2" max="2" width="22.5703125" style="11" customWidth="1"/>
    <col min="3" max="3" width="9.7109375" style="101" customWidth="1"/>
    <col min="4" max="7" width="10.7109375" style="101" customWidth="1"/>
    <col min="8" max="8" width="10.7109375" style="50" customWidth="1"/>
    <col min="9" max="9" width="10.7109375" style="101" customWidth="1"/>
    <col min="10" max="10" width="9" style="101" customWidth="1"/>
    <col min="11" max="11" width="10.5703125" style="101" customWidth="1"/>
    <col min="12" max="12" width="10" style="101" customWidth="1"/>
    <col min="13" max="16384" width="9.140625" style="11"/>
  </cols>
  <sheetData>
    <row r="2" spans="2:12">
      <c r="B2" s="11" t="s">
        <v>335</v>
      </c>
    </row>
    <row r="3" spans="2:12">
      <c r="B3" s="11" t="s">
        <v>180</v>
      </c>
    </row>
    <row r="4" spans="2:12" ht="13.5" customHeight="1" thickBot="1"/>
    <row r="5" spans="2:12" ht="30" customHeight="1" thickBot="1">
      <c r="B5" s="637" t="s">
        <v>217</v>
      </c>
      <c r="C5" s="661" t="s">
        <v>222</v>
      </c>
      <c r="D5" s="662"/>
      <c r="E5" s="662"/>
      <c r="F5" s="662"/>
      <c r="G5" s="662"/>
      <c r="H5" s="662"/>
      <c r="I5" s="662"/>
      <c r="J5" s="662"/>
      <c r="K5" s="662"/>
      <c r="L5" s="663"/>
    </row>
    <row r="6" spans="2:12">
      <c r="B6" s="638"/>
      <c r="C6" s="664" t="s">
        <v>82</v>
      </c>
      <c r="D6" s="665"/>
      <c r="E6" s="666"/>
      <c r="F6" s="664" t="s">
        <v>45</v>
      </c>
      <c r="G6" s="665"/>
      <c r="H6" s="666"/>
      <c r="I6" s="664" t="s">
        <v>106</v>
      </c>
      <c r="J6" s="665"/>
      <c r="K6" s="665"/>
      <c r="L6" s="666"/>
    </row>
    <row r="7" spans="2:12" ht="30" customHeight="1">
      <c r="B7" s="638"/>
      <c r="C7" s="669" t="s">
        <v>2</v>
      </c>
      <c r="D7" s="667" t="s">
        <v>84</v>
      </c>
      <c r="E7" s="668"/>
      <c r="F7" s="669" t="s">
        <v>2</v>
      </c>
      <c r="G7" s="667" t="s">
        <v>84</v>
      </c>
      <c r="H7" s="668"/>
      <c r="I7" s="670" t="s">
        <v>2</v>
      </c>
      <c r="J7" s="671"/>
      <c r="K7" s="667" t="s">
        <v>84</v>
      </c>
      <c r="L7" s="668"/>
    </row>
    <row r="8" spans="2:12" ht="21" customHeight="1" thickBot="1">
      <c r="B8" s="639"/>
      <c r="C8" s="644"/>
      <c r="D8" s="81" t="s">
        <v>118</v>
      </c>
      <c r="E8" s="82" t="s">
        <v>0</v>
      </c>
      <c r="F8" s="644"/>
      <c r="G8" s="81" t="s">
        <v>118</v>
      </c>
      <c r="H8" s="82" t="s">
        <v>0</v>
      </c>
      <c r="I8" s="286" t="s">
        <v>118</v>
      </c>
      <c r="J8" s="102" t="s">
        <v>0</v>
      </c>
      <c r="K8" s="64" t="s">
        <v>118</v>
      </c>
      <c r="L8" s="63" t="s">
        <v>0</v>
      </c>
    </row>
    <row r="9" spans="2:12" ht="19.5" customHeight="1">
      <c r="B9" s="62" t="s">
        <v>15</v>
      </c>
      <c r="C9" s="269">
        <f>SUM(C10:C34)</f>
        <v>177234</v>
      </c>
      <c r="D9" s="199">
        <f>SUM(D10:D34)</f>
        <v>82860</v>
      </c>
      <c r="E9" s="304">
        <f>SUM(D9)/C9*100</f>
        <v>46.751751921188941</v>
      </c>
      <c r="F9" s="269">
        <f>SUM(F10:F34)</f>
        <v>172443</v>
      </c>
      <c r="G9" s="199">
        <f>SUM(G10:G34)</f>
        <v>85469</v>
      </c>
      <c r="H9" s="305">
        <f t="shared" ref="H9:H34" si="0">G9/F9*100</f>
        <v>49.563623922107595</v>
      </c>
      <c r="I9" s="269">
        <f>SUM(F9)-C9</f>
        <v>-4791</v>
      </c>
      <c r="J9" s="306">
        <f>SUM(I9)/C9*100</f>
        <v>-2.7032059311418801</v>
      </c>
      <c r="K9" s="307">
        <f>SUM(G9)-D9</f>
        <v>2609</v>
      </c>
      <c r="L9" s="308">
        <f>SUM(K9)/D9*100</f>
        <v>3.1486845281197198</v>
      </c>
    </row>
    <row r="10" spans="2:12" ht="15" customHeight="1">
      <c r="B10" s="15" t="s">
        <v>16</v>
      </c>
      <c r="C10" s="200">
        <v>2417</v>
      </c>
      <c r="D10" s="7">
        <v>1167</v>
      </c>
      <c r="E10" s="8">
        <f t="shared" ref="E10:E26" si="1">SUM(D10)/C10*100</f>
        <v>48.282995448903598</v>
      </c>
      <c r="F10" s="200">
        <v>2162</v>
      </c>
      <c r="G10" s="7">
        <v>1195</v>
      </c>
      <c r="H10" s="309">
        <f t="shared" si="0"/>
        <v>55.272895467160033</v>
      </c>
      <c r="I10" s="200">
        <f t="shared" ref="I10:I34" si="2">SUM(F10)-C10</f>
        <v>-255</v>
      </c>
      <c r="J10" s="310">
        <f t="shared" ref="J10:J34" si="3">SUM(I10)/C10*100</f>
        <v>-10.550268928423666</v>
      </c>
      <c r="K10" s="7">
        <f t="shared" ref="K10:K34" si="4">SUM(G10)-D10</f>
        <v>28</v>
      </c>
      <c r="L10" s="8">
        <f t="shared" ref="L10:L34" si="5">SUM(K10)/D10*100</f>
        <v>2.3993144815766922</v>
      </c>
    </row>
    <row r="11" spans="2:12" ht="15" customHeight="1">
      <c r="B11" s="276" t="s">
        <v>17</v>
      </c>
      <c r="C11" s="270">
        <v>7114</v>
      </c>
      <c r="D11" s="273">
        <v>3767</v>
      </c>
      <c r="E11" s="275">
        <f t="shared" si="1"/>
        <v>52.951925780151811</v>
      </c>
      <c r="F11" s="270">
        <v>6751</v>
      </c>
      <c r="G11" s="273">
        <v>3646</v>
      </c>
      <c r="H11" s="328">
        <f t="shared" si="0"/>
        <v>54.006813805362164</v>
      </c>
      <c r="I11" s="270">
        <f t="shared" si="2"/>
        <v>-363</v>
      </c>
      <c r="J11" s="329">
        <f t="shared" si="3"/>
        <v>-5.1026145628338488</v>
      </c>
      <c r="K11" s="273">
        <f t="shared" si="4"/>
        <v>-121</v>
      </c>
      <c r="L11" s="275">
        <f t="shared" si="5"/>
        <v>-3.2121051234404034</v>
      </c>
    </row>
    <row r="12" spans="2:12">
      <c r="B12" s="15" t="s">
        <v>18</v>
      </c>
      <c r="C12" s="200">
        <v>9885</v>
      </c>
      <c r="D12" s="7">
        <v>4809</v>
      </c>
      <c r="E12" s="8">
        <f t="shared" si="1"/>
        <v>48.649468892260998</v>
      </c>
      <c r="F12" s="200">
        <v>9477</v>
      </c>
      <c r="G12" s="7">
        <v>4878</v>
      </c>
      <c r="H12" s="309">
        <f t="shared" si="0"/>
        <v>51.471984805318137</v>
      </c>
      <c r="I12" s="200">
        <f t="shared" si="2"/>
        <v>-408</v>
      </c>
      <c r="J12" s="310">
        <f t="shared" si="3"/>
        <v>-4.1274658573596357</v>
      </c>
      <c r="K12" s="7">
        <f t="shared" si="4"/>
        <v>69</v>
      </c>
      <c r="L12" s="8">
        <f t="shared" si="5"/>
        <v>1.4348097317529631</v>
      </c>
    </row>
    <row r="13" spans="2:12" ht="13.5" customHeight="1">
      <c r="B13" s="276" t="s">
        <v>19</v>
      </c>
      <c r="C13" s="270">
        <v>10799</v>
      </c>
      <c r="D13" s="273">
        <v>4732</v>
      </c>
      <c r="E13" s="275">
        <f t="shared" si="1"/>
        <v>43.818872117788679</v>
      </c>
      <c r="F13" s="270">
        <v>10589</v>
      </c>
      <c r="G13" s="273">
        <v>5226</v>
      </c>
      <c r="H13" s="328">
        <f t="shared" si="0"/>
        <v>49.353102275946739</v>
      </c>
      <c r="I13" s="270">
        <f t="shared" si="2"/>
        <v>-210</v>
      </c>
      <c r="J13" s="329">
        <f t="shared" si="3"/>
        <v>-1.9446245022687287</v>
      </c>
      <c r="K13" s="273">
        <f t="shared" si="4"/>
        <v>494</v>
      </c>
      <c r="L13" s="275">
        <f t="shared" si="5"/>
        <v>10.43956043956044</v>
      </c>
    </row>
    <row r="14" spans="2:12">
      <c r="B14" s="15" t="s">
        <v>20</v>
      </c>
      <c r="C14" s="200">
        <v>11338</v>
      </c>
      <c r="D14" s="7">
        <v>4703</v>
      </c>
      <c r="E14" s="8">
        <f t="shared" si="1"/>
        <v>41.479978832245543</v>
      </c>
      <c r="F14" s="200">
        <v>10188</v>
      </c>
      <c r="G14" s="7">
        <v>4573</v>
      </c>
      <c r="H14" s="309">
        <f t="shared" si="0"/>
        <v>44.886140557518651</v>
      </c>
      <c r="I14" s="200">
        <f>SUM(F14)-C14</f>
        <v>-1150</v>
      </c>
      <c r="J14" s="310">
        <f>SUM(I14)/C14*100</f>
        <v>-10.142882342564826</v>
      </c>
      <c r="K14" s="7">
        <f>SUM(G14)-D14</f>
        <v>-130</v>
      </c>
      <c r="L14" s="8">
        <f t="shared" si="5"/>
        <v>-2.7641930682543059</v>
      </c>
    </row>
    <row r="15" spans="2:12" ht="17.25" customHeight="1">
      <c r="B15" s="276" t="s">
        <v>21</v>
      </c>
      <c r="C15" s="270">
        <v>5092</v>
      </c>
      <c r="D15" s="273">
        <v>2010</v>
      </c>
      <c r="E15" s="275">
        <f t="shared" si="1"/>
        <v>39.473684210526315</v>
      </c>
      <c r="F15" s="270">
        <v>5193</v>
      </c>
      <c r="G15" s="273">
        <v>2243</v>
      </c>
      <c r="H15" s="328">
        <f t="shared" si="0"/>
        <v>43.192759483920661</v>
      </c>
      <c r="I15" s="270">
        <f t="shared" si="2"/>
        <v>101</v>
      </c>
      <c r="J15" s="329">
        <f t="shared" si="3"/>
        <v>1.9835035349567949</v>
      </c>
      <c r="K15" s="273">
        <f t="shared" si="4"/>
        <v>233</v>
      </c>
      <c r="L15" s="275">
        <f>SUM(K15)/D15*100</f>
        <v>11.592039800995025</v>
      </c>
    </row>
    <row r="16" spans="2:12" ht="17.25" customHeight="1">
      <c r="B16" s="15" t="s">
        <v>22</v>
      </c>
      <c r="C16" s="200">
        <v>8626</v>
      </c>
      <c r="D16" s="7">
        <v>4068</v>
      </c>
      <c r="E16" s="8">
        <f t="shared" si="1"/>
        <v>47.159749594249945</v>
      </c>
      <c r="F16" s="200">
        <v>8398</v>
      </c>
      <c r="G16" s="7">
        <v>4175</v>
      </c>
      <c r="H16" s="309">
        <f t="shared" si="0"/>
        <v>49.714217670874014</v>
      </c>
      <c r="I16" s="200">
        <f t="shared" si="2"/>
        <v>-228</v>
      </c>
      <c r="J16" s="310">
        <f t="shared" si="3"/>
        <v>-2.643171806167401</v>
      </c>
      <c r="K16" s="7">
        <f t="shared" si="4"/>
        <v>107</v>
      </c>
      <c r="L16" s="8">
        <f t="shared" si="5"/>
        <v>2.630285152409046</v>
      </c>
    </row>
    <row r="17" spans="2:12">
      <c r="B17" s="276" t="s">
        <v>23</v>
      </c>
      <c r="C17" s="270">
        <v>3212</v>
      </c>
      <c r="D17" s="273">
        <v>1790</v>
      </c>
      <c r="E17" s="275">
        <f>SUM(D17)/C17*100</f>
        <v>55.728518057285179</v>
      </c>
      <c r="F17" s="270">
        <v>3086</v>
      </c>
      <c r="G17" s="273">
        <v>1754</v>
      </c>
      <c r="H17" s="328">
        <f t="shared" si="0"/>
        <v>56.837329876863251</v>
      </c>
      <c r="I17" s="270">
        <f t="shared" si="2"/>
        <v>-126</v>
      </c>
      <c r="J17" s="329">
        <f t="shared" si="3"/>
        <v>-3.9227895392278951</v>
      </c>
      <c r="K17" s="273">
        <f t="shared" si="4"/>
        <v>-36</v>
      </c>
      <c r="L17" s="275">
        <f t="shared" si="5"/>
        <v>-2.011173184357542</v>
      </c>
    </row>
    <row r="18" spans="2:12">
      <c r="B18" s="15" t="s">
        <v>24</v>
      </c>
      <c r="C18" s="200">
        <v>6729</v>
      </c>
      <c r="D18" s="7">
        <v>3242</v>
      </c>
      <c r="E18" s="8">
        <f>SUM(D18)/C18*100</f>
        <v>48.179521474216081</v>
      </c>
      <c r="F18" s="200">
        <v>6644</v>
      </c>
      <c r="G18" s="7">
        <v>3274</v>
      </c>
      <c r="H18" s="309">
        <f t="shared" si="0"/>
        <v>49.277543648404574</v>
      </c>
      <c r="I18" s="200">
        <f t="shared" si="2"/>
        <v>-85</v>
      </c>
      <c r="J18" s="310">
        <f t="shared" si="3"/>
        <v>-1.2631891811561897</v>
      </c>
      <c r="K18" s="7">
        <f t="shared" si="4"/>
        <v>32</v>
      </c>
      <c r="L18" s="8">
        <f t="shared" si="5"/>
        <v>0.98704503392967302</v>
      </c>
    </row>
    <row r="19" spans="2:12" ht="14.25" customHeight="1">
      <c r="B19" s="276" t="s">
        <v>25</v>
      </c>
      <c r="C19" s="270">
        <v>6594</v>
      </c>
      <c r="D19" s="273">
        <v>2763</v>
      </c>
      <c r="E19" s="275">
        <f>SUM(D19)/C19*100</f>
        <v>41.901728844404005</v>
      </c>
      <c r="F19" s="270">
        <v>6148</v>
      </c>
      <c r="G19" s="273">
        <v>2962</v>
      </c>
      <c r="H19" s="328">
        <f t="shared" si="0"/>
        <v>48.178269355888091</v>
      </c>
      <c r="I19" s="270">
        <f t="shared" si="2"/>
        <v>-446</v>
      </c>
      <c r="J19" s="329">
        <f t="shared" si="3"/>
        <v>-6.7637245981195022</v>
      </c>
      <c r="K19" s="273">
        <f t="shared" si="4"/>
        <v>199</v>
      </c>
      <c r="L19" s="275">
        <f t="shared" si="5"/>
        <v>7.202316322837496</v>
      </c>
    </row>
    <row r="20" spans="2:12">
      <c r="B20" s="15" t="s">
        <v>26</v>
      </c>
      <c r="C20" s="200">
        <v>6822</v>
      </c>
      <c r="D20" s="7">
        <v>3563</v>
      </c>
      <c r="E20" s="8">
        <f t="shared" si="1"/>
        <v>52.228085605394313</v>
      </c>
      <c r="F20" s="200">
        <v>7289</v>
      </c>
      <c r="G20" s="7">
        <v>3587</v>
      </c>
      <c r="H20" s="309">
        <f t="shared" si="0"/>
        <v>49.211140074084234</v>
      </c>
      <c r="I20" s="200">
        <f t="shared" si="2"/>
        <v>467</v>
      </c>
      <c r="J20" s="310">
        <f t="shared" si="3"/>
        <v>6.8454998534154212</v>
      </c>
      <c r="K20" s="7">
        <f t="shared" si="4"/>
        <v>24</v>
      </c>
      <c r="L20" s="8">
        <f t="shared" si="5"/>
        <v>0.67358967162503502</v>
      </c>
    </row>
    <row r="21" spans="2:12">
      <c r="B21" s="276" t="s">
        <v>27</v>
      </c>
      <c r="C21" s="270">
        <v>10366</v>
      </c>
      <c r="D21" s="273">
        <v>5861</v>
      </c>
      <c r="E21" s="275">
        <f t="shared" si="1"/>
        <v>56.540613544279374</v>
      </c>
      <c r="F21" s="270">
        <v>10081</v>
      </c>
      <c r="G21" s="273">
        <v>5971</v>
      </c>
      <c r="H21" s="328">
        <f t="shared" si="0"/>
        <v>59.230235095724623</v>
      </c>
      <c r="I21" s="270">
        <f t="shared" si="2"/>
        <v>-285</v>
      </c>
      <c r="J21" s="329">
        <f t="shared" si="3"/>
        <v>-2.749372950028941</v>
      </c>
      <c r="K21" s="273">
        <f t="shared" si="4"/>
        <v>110</v>
      </c>
      <c r="L21" s="275">
        <f t="shared" si="5"/>
        <v>1.8768128305749872</v>
      </c>
    </row>
    <row r="22" spans="2:12">
      <c r="B22" s="15" t="s">
        <v>28</v>
      </c>
      <c r="C22" s="200">
        <v>6348</v>
      </c>
      <c r="D22" s="7">
        <v>2492</v>
      </c>
      <c r="E22" s="8">
        <f t="shared" si="1"/>
        <v>39.256458727158162</v>
      </c>
      <c r="F22" s="200">
        <v>6705</v>
      </c>
      <c r="G22" s="7">
        <v>2798</v>
      </c>
      <c r="H22" s="309">
        <f t="shared" si="0"/>
        <v>41.73005219985086</v>
      </c>
      <c r="I22" s="200">
        <f t="shared" si="2"/>
        <v>357</v>
      </c>
      <c r="J22" s="310">
        <f t="shared" si="3"/>
        <v>5.623818525519849</v>
      </c>
      <c r="K22" s="7">
        <f t="shared" si="4"/>
        <v>306</v>
      </c>
      <c r="L22" s="8">
        <f t="shared" si="5"/>
        <v>12.279293739967898</v>
      </c>
    </row>
    <row r="23" spans="2:12">
      <c r="B23" s="283" t="s">
        <v>29</v>
      </c>
      <c r="C23" s="270">
        <v>6300</v>
      </c>
      <c r="D23" s="273">
        <v>2618</v>
      </c>
      <c r="E23" s="275">
        <f t="shared" si="1"/>
        <v>41.555555555555557</v>
      </c>
      <c r="F23" s="270">
        <v>6043</v>
      </c>
      <c r="G23" s="273">
        <v>2574</v>
      </c>
      <c r="H23" s="328">
        <f t="shared" si="0"/>
        <v>42.594737713056432</v>
      </c>
      <c r="I23" s="270">
        <f t="shared" si="2"/>
        <v>-257</v>
      </c>
      <c r="J23" s="329">
        <f t="shared" si="3"/>
        <v>-4.0793650793650791</v>
      </c>
      <c r="K23" s="273">
        <f t="shared" si="4"/>
        <v>-44</v>
      </c>
      <c r="L23" s="275">
        <f t="shared" si="5"/>
        <v>-1.680672268907563</v>
      </c>
    </row>
    <row r="24" spans="2:12">
      <c r="B24" s="22" t="s">
        <v>30</v>
      </c>
      <c r="C24" s="200">
        <v>8354</v>
      </c>
      <c r="D24" s="7">
        <v>3400</v>
      </c>
      <c r="E24" s="8">
        <f t="shared" si="1"/>
        <v>40.699066315537472</v>
      </c>
      <c r="F24" s="200">
        <v>8484</v>
      </c>
      <c r="G24" s="7">
        <v>3848</v>
      </c>
      <c r="H24" s="309">
        <f t="shared" si="0"/>
        <v>45.355964167845357</v>
      </c>
      <c r="I24" s="200">
        <f t="shared" si="2"/>
        <v>130</v>
      </c>
      <c r="J24" s="310">
        <f t="shared" si="3"/>
        <v>1.5561407708881974</v>
      </c>
      <c r="K24" s="7">
        <f t="shared" si="4"/>
        <v>448</v>
      </c>
      <c r="L24" s="8">
        <f t="shared" si="5"/>
        <v>13.176470588235295</v>
      </c>
    </row>
    <row r="25" spans="2:12">
      <c r="B25" s="283" t="s">
        <v>31</v>
      </c>
      <c r="C25" s="270">
        <v>7712</v>
      </c>
      <c r="D25" s="273">
        <v>3566</v>
      </c>
      <c r="E25" s="275">
        <f t="shared" si="1"/>
        <v>46.239626556016603</v>
      </c>
      <c r="F25" s="270">
        <v>7314</v>
      </c>
      <c r="G25" s="273">
        <v>3464</v>
      </c>
      <c r="H25" s="328">
        <f t="shared" si="0"/>
        <v>47.361225047853431</v>
      </c>
      <c r="I25" s="270">
        <f t="shared" si="2"/>
        <v>-398</v>
      </c>
      <c r="J25" s="329">
        <f t="shared" si="3"/>
        <v>-5.160788381742738</v>
      </c>
      <c r="K25" s="273">
        <f t="shared" si="4"/>
        <v>-102</v>
      </c>
      <c r="L25" s="275">
        <f t="shared" si="5"/>
        <v>-2.8603477285473922</v>
      </c>
    </row>
    <row r="26" spans="2:12">
      <c r="B26" s="22" t="s">
        <v>32</v>
      </c>
      <c r="C26" s="200">
        <v>10996</v>
      </c>
      <c r="D26" s="7">
        <v>5464</v>
      </c>
      <c r="E26" s="8">
        <f t="shared" si="1"/>
        <v>49.690796653328484</v>
      </c>
      <c r="F26" s="200">
        <v>10414</v>
      </c>
      <c r="G26" s="7">
        <v>5687</v>
      </c>
      <c r="H26" s="309">
        <f t="shared" si="0"/>
        <v>54.609179950067222</v>
      </c>
      <c r="I26" s="200">
        <f t="shared" si="2"/>
        <v>-582</v>
      </c>
      <c r="J26" s="310">
        <f t="shared" si="3"/>
        <v>-5.2928337577300839</v>
      </c>
      <c r="K26" s="7">
        <f t="shared" si="4"/>
        <v>223</v>
      </c>
      <c r="L26" s="8">
        <f t="shared" si="5"/>
        <v>4.0812591508052707</v>
      </c>
    </row>
    <row r="27" spans="2:12">
      <c r="B27" s="283" t="s">
        <v>33</v>
      </c>
      <c r="C27" s="270">
        <v>6804</v>
      </c>
      <c r="D27" s="273">
        <v>3379</v>
      </c>
      <c r="E27" s="275">
        <f t="shared" ref="E27:E34" si="6">SUM(D27)/C27*100</f>
        <v>49.661963550852441</v>
      </c>
      <c r="F27" s="270">
        <v>7696</v>
      </c>
      <c r="G27" s="273">
        <v>3753</v>
      </c>
      <c r="H27" s="328">
        <f t="shared" si="0"/>
        <v>48.765592515592516</v>
      </c>
      <c r="I27" s="270">
        <f t="shared" si="2"/>
        <v>892</v>
      </c>
      <c r="J27" s="329">
        <f t="shared" si="3"/>
        <v>13.109935332157555</v>
      </c>
      <c r="K27" s="273">
        <f t="shared" si="4"/>
        <v>374</v>
      </c>
      <c r="L27" s="275">
        <f t="shared" si="5"/>
        <v>11.068363421130512</v>
      </c>
    </row>
    <row r="28" spans="2:12">
      <c r="B28" s="22" t="s">
        <v>34</v>
      </c>
      <c r="C28" s="200">
        <v>8661</v>
      </c>
      <c r="D28" s="7">
        <v>3679</v>
      </c>
      <c r="E28" s="8">
        <f t="shared" si="6"/>
        <v>42.477773929107492</v>
      </c>
      <c r="F28" s="200">
        <v>8109</v>
      </c>
      <c r="G28" s="7">
        <v>3822</v>
      </c>
      <c r="H28" s="309">
        <f t="shared" si="0"/>
        <v>47.132815390307066</v>
      </c>
      <c r="I28" s="200">
        <f t="shared" si="2"/>
        <v>-552</v>
      </c>
      <c r="J28" s="310">
        <f t="shared" si="3"/>
        <v>-6.3733979909941123</v>
      </c>
      <c r="K28" s="7">
        <f t="shared" si="4"/>
        <v>143</v>
      </c>
      <c r="L28" s="8">
        <f t="shared" si="5"/>
        <v>3.8869257950530036</v>
      </c>
    </row>
    <row r="29" spans="2:12">
      <c r="B29" s="283" t="s">
        <v>35</v>
      </c>
      <c r="C29" s="270">
        <v>6161</v>
      </c>
      <c r="D29" s="273">
        <v>3242</v>
      </c>
      <c r="E29" s="275">
        <f t="shared" si="6"/>
        <v>52.621327706541145</v>
      </c>
      <c r="F29" s="270">
        <v>5959</v>
      </c>
      <c r="G29" s="273">
        <v>3058</v>
      </c>
      <c r="H29" s="328">
        <f t="shared" si="0"/>
        <v>51.317335123342843</v>
      </c>
      <c r="I29" s="270">
        <f t="shared" si="2"/>
        <v>-202</v>
      </c>
      <c r="J29" s="329">
        <f t="shared" si="3"/>
        <v>-3.278688524590164</v>
      </c>
      <c r="K29" s="273">
        <f t="shared" si="4"/>
        <v>-184</v>
      </c>
      <c r="L29" s="275">
        <f t="shared" si="5"/>
        <v>-5.6755089450956202</v>
      </c>
    </row>
    <row r="30" spans="2:12">
      <c r="B30" s="22" t="s">
        <v>36</v>
      </c>
      <c r="C30" s="200">
        <v>4303</v>
      </c>
      <c r="D30" s="7">
        <v>2167</v>
      </c>
      <c r="E30" s="8">
        <f t="shared" si="6"/>
        <v>50.360213804322562</v>
      </c>
      <c r="F30" s="200">
        <v>4146</v>
      </c>
      <c r="G30" s="7">
        <v>2342</v>
      </c>
      <c r="H30" s="309">
        <f t="shared" si="0"/>
        <v>56.488181379643031</v>
      </c>
      <c r="I30" s="200">
        <f t="shared" si="2"/>
        <v>-157</v>
      </c>
      <c r="J30" s="310">
        <f t="shared" si="3"/>
        <v>-3.648617243783407</v>
      </c>
      <c r="K30" s="7">
        <f t="shared" si="4"/>
        <v>175</v>
      </c>
      <c r="L30" s="8">
        <f t="shared" si="5"/>
        <v>8.0756806645131523</v>
      </c>
    </row>
    <row r="31" spans="2:12">
      <c r="B31" s="283" t="s">
        <v>37</v>
      </c>
      <c r="C31" s="270">
        <v>3402</v>
      </c>
      <c r="D31" s="273">
        <v>1519</v>
      </c>
      <c r="E31" s="275">
        <f t="shared" si="6"/>
        <v>44.650205761316876</v>
      </c>
      <c r="F31" s="270">
        <v>3048</v>
      </c>
      <c r="G31" s="273">
        <v>1407</v>
      </c>
      <c r="H31" s="328">
        <f t="shared" si="0"/>
        <v>46.161417322834644</v>
      </c>
      <c r="I31" s="270">
        <f t="shared" si="2"/>
        <v>-354</v>
      </c>
      <c r="J31" s="329">
        <f t="shared" si="3"/>
        <v>-10.405643738977071</v>
      </c>
      <c r="K31" s="273">
        <f t="shared" si="4"/>
        <v>-112</v>
      </c>
      <c r="L31" s="275">
        <f t="shared" si="5"/>
        <v>-7.3732718894009217</v>
      </c>
    </row>
    <row r="32" spans="2:12">
      <c r="B32" s="22" t="s">
        <v>38</v>
      </c>
      <c r="C32" s="200">
        <v>4580</v>
      </c>
      <c r="D32" s="7">
        <v>1890</v>
      </c>
      <c r="E32" s="8">
        <f t="shared" si="6"/>
        <v>41.266375545851531</v>
      </c>
      <c r="F32" s="200">
        <v>4602</v>
      </c>
      <c r="G32" s="7">
        <v>1957</v>
      </c>
      <c r="H32" s="309">
        <f t="shared" si="0"/>
        <v>42.524989135158627</v>
      </c>
      <c r="I32" s="200">
        <f t="shared" si="2"/>
        <v>22</v>
      </c>
      <c r="J32" s="310">
        <f t="shared" si="3"/>
        <v>0.48034934497816595</v>
      </c>
      <c r="K32" s="7">
        <f t="shared" si="4"/>
        <v>67</v>
      </c>
      <c r="L32" s="8">
        <f t="shared" si="5"/>
        <v>3.5449735449735447</v>
      </c>
    </row>
    <row r="33" spans="2:12">
      <c r="B33" s="283" t="s">
        <v>39</v>
      </c>
      <c r="C33" s="270">
        <v>10801</v>
      </c>
      <c r="D33" s="273">
        <v>5172</v>
      </c>
      <c r="E33" s="275">
        <f t="shared" si="6"/>
        <v>47.88445514304231</v>
      </c>
      <c r="F33" s="270">
        <v>10106</v>
      </c>
      <c r="G33" s="273">
        <v>5295</v>
      </c>
      <c r="H33" s="328">
        <f t="shared" si="0"/>
        <v>52.394617059172766</v>
      </c>
      <c r="I33" s="270">
        <f t="shared" si="2"/>
        <v>-695</v>
      </c>
      <c r="J33" s="329">
        <f t="shared" si="3"/>
        <v>-6.4345893898713076</v>
      </c>
      <c r="K33" s="273">
        <f t="shared" si="4"/>
        <v>123</v>
      </c>
      <c r="L33" s="275">
        <f t="shared" si="5"/>
        <v>2.3781902552204177</v>
      </c>
    </row>
    <row r="34" spans="2:12" ht="15.75" thickBot="1">
      <c r="B34" s="23" t="s">
        <v>40</v>
      </c>
      <c r="C34" s="221">
        <v>3818</v>
      </c>
      <c r="D34" s="9">
        <v>1797</v>
      </c>
      <c r="E34" s="10">
        <f t="shared" si="6"/>
        <v>47.066526977475121</v>
      </c>
      <c r="F34" s="221">
        <v>3811</v>
      </c>
      <c r="G34" s="9">
        <v>1980</v>
      </c>
      <c r="H34" s="313">
        <f t="shared" si="0"/>
        <v>51.954867488848066</v>
      </c>
      <c r="I34" s="221">
        <f t="shared" si="2"/>
        <v>-7</v>
      </c>
      <c r="J34" s="95">
        <f t="shared" si="3"/>
        <v>-0.18334206390780514</v>
      </c>
      <c r="K34" s="9">
        <f t="shared" si="4"/>
        <v>183</v>
      </c>
      <c r="L34" s="10">
        <f t="shared" si="5"/>
        <v>10.183639398998331</v>
      </c>
    </row>
  </sheetData>
  <mergeCells count="11">
    <mergeCell ref="B5:B8"/>
    <mergeCell ref="C5:L5"/>
    <mergeCell ref="C6:E6"/>
    <mergeCell ref="F6:H6"/>
    <mergeCell ref="I6:L6"/>
    <mergeCell ref="K7:L7"/>
    <mergeCell ref="C7:C8"/>
    <mergeCell ref="D7:E7"/>
    <mergeCell ref="F7:F8"/>
    <mergeCell ref="G7:H7"/>
    <mergeCell ref="I7:J7"/>
  </mergeCells>
  <printOptions horizontalCentered="1"/>
  <pageMargins left="0.7" right="0.7" top="0.75" bottom="0.75" header="0.3" footer="0.3"/>
  <pageSetup paperSize="9" scale="7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2:H36"/>
  <sheetViews>
    <sheetView workbookViewId="0">
      <selection activeCell="B2" sqref="B2"/>
    </sheetView>
  </sheetViews>
  <sheetFormatPr defaultRowHeight="15"/>
  <cols>
    <col min="1" max="1" width="4.7109375" style="11" customWidth="1"/>
    <col min="2" max="2" width="26.7109375" style="11" customWidth="1"/>
    <col min="3" max="3" width="11.7109375" style="11" customWidth="1"/>
    <col min="4" max="4" width="13" style="11" customWidth="1"/>
    <col min="5" max="5" width="12.140625" style="11" customWidth="1"/>
    <col min="6" max="6" width="13" style="11" customWidth="1"/>
    <col min="7" max="7" width="15.140625" style="11" customWidth="1"/>
    <col min="8" max="8" width="14.42578125" style="11" customWidth="1"/>
    <col min="9" max="16384" width="9.140625" style="11"/>
  </cols>
  <sheetData>
    <row r="2" spans="2:8">
      <c r="B2" s="11" t="s">
        <v>336</v>
      </c>
    </row>
    <row r="3" spans="2:8">
      <c r="B3" s="11" t="s">
        <v>167</v>
      </c>
    </row>
    <row r="4" spans="2:8" ht="14.25" customHeight="1" thickBot="1"/>
    <row r="5" spans="2:8" s="50" customFormat="1" ht="20.25" customHeight="1">
      <c r="B5" s="661" t="s">
        <v>226</v>
      </c>
      <c r="C5" s="676" t="s">
        <v>181</v>
      </c>
      <c r="D5" s="677"/>
      <c r="E5" s="677" t="s">
        <v>182</v>
      </c>
      <c r="F5" s="677"/>
      <c r="G5" s="678" t="s">
        <v>168</v>
      </c>
      <c r="H5" s="679" t="s">
        <v>201</v>
      </c>
    </row>
    <row r="6" spans="2:8" s="50" customFormat="1" ht="23.25" customHeight="1" thickBot="1">
      <c r="B6" s="675"/>
      <c r="C6" s="183" t="s">
        <v>2</v>
      </c>
      <c r="D6" s="184" t="s">
        <v>125</v>
      </c>
      <c r="E6" s="184" t="s">
        <v>2</v>
      </c>
      <c r="F6" s="184" t="s">
        <v>125</v>
      </c>
      <c r="G6" s="650"/>
      <c r="H6" s="636"/>
    </row>
    <row r="7" spans="2:8">
      <c r="B7" s="203" t="s">
        <v>15</v>
      </c>
      <c r="C7" s="211">
        <f>SUM(C11:C35)</f>
        <v>15501</v>
      </c>
      <c r="D7" s="204">
        <v>7126</v>
      </c>
      <c r="E7" s="205">
        <f>SUM(E11:E35)</f>
        <v>14417</v>
      </c>
      <c r="F7" s="205">
        <v>6631</v>
      </c>
      <c r="G7" s="205">
        <f>SUM(E7-C7)</f>
        <v>-1084</v>
      </c>
      <c r="H7" s="293">
        <f>(E7-C7)*100/C7</f>
        <v>-6.9930972195342234</v>
      </c>
    </row>
    <row r="8" spans="2:8" ht="21.75" customHeight="1">
      <c r="B8" s="386" t="s">
        <v>202</v>
      </c>
      <c r="C8" s="325">
        <v>15477</v>
      </c>
      <c r="D8" s="378">
        <v>7116</v>
      </c>
      <c r="E8" s="379">
        <v>14404</v>
      </c>
      <c r="F8" s="379">
        <v>6621</v>
      </c>
      <c r="G8" s="379">
        <f>E8-C8</f>
        <v>-1073</v>
      </c>
      <c r="H8" s="380">
        <f>(E8-C8)*100/C8</f>
        <v>-6.9328681268979775</v>
      </c>
    </row>
    <row r="9" spans="2:8" ht="45.75" thickBot="1">
      <c r="B9" s="387" t="s">
        <v>154</v>
      </c>
      <c r="C9" s="212">
        <v>2676</v>
      </c>
      <c r="D9" s="213">
        <v>1313</v>
      </c>
      <c r="E9" s="214">
        <v>2489</v>
      </c>
      <c r="F9" s="214">
        <v>1132</v>
      </c>
      <c r="G9" s="214">
        <f>E9-C9</f>
        <v>-187</v>
      </c>
      <c r="H9" s="294">
        <f>(E9-C9)*100/C9</f>
        <v>-6.9880418535127058</v>
      </c>
    </row>
    <row r="10" spans="2:8" ht="26.25" customHeight="1" thickBot="1">
      <c r="B10" s="672" t="s">
        <v>227</v>
      </c>
      <c r="C10" s="673"/>
      <c r="D10" s="673"/>
      <c r="E10" s="673"/>
      <c r="F10" s="673"/>
      <c r="G10" s="673"/>
      <c r="H10" s="674"/>
    </row>
    <row r="11" spans="2:8" ht="13.5" customHeight="1">
      <c r="B11" s="13" t="s">
        <v>16</v>
      </c>
      <c r="C11" s="53">
        <v>299</v>
      </c>
      <c r="D11" s="68">
        <v>142</v>
      </c>
      <c r="E11" s="14">
        <v>294</v>
      </c>
      <c r="F11" s="14">
        <v>138</v>
      </c>
      <c r="G11" s="14">
        <f>SUM(E11-C11)</f>
        <v>-5</v>
      </c>
      <c r="H11" s="295">
        <f>(E11-C11)*100/C11</f>
        <v>-1.6722408026755853</v>
      </c>
    </row>
    <row r="12" spans="2:8" ht="12.75" customHeight="1">
      <c r="B12" s="276" t="s">
        <v>17</v>
      </c>
      <c r="C12" s="277">
        <v>1081</v>
      </c>
      <c r="D12" s="381">
        <v>441</v>
      </c>
      <c r="E12" s="278">
        <v>1004</v>
      </c>
      <c r="F12" s="278">
        <v>435</v>
      </c>
      <c r="G12" s="278">
        <f t="shared" ref="G12:G35" si="0">SUM(E12-C12)</f>
        <v>-77</v>
      </c>
      <c r="H12" s="382">
        <f t="shared" ref="H12:H34" si="1">(E12-C12)*100/C12</f>
        <v>-7.1230342275670679</v>
      </c>
    </row>
    <row r="13" spans="2:8">
      <c r="B13" s="15" t="s">
        <v>18</v>
      </c>
      <c r="C13" s="16">
        <v>849</v>
      </c>
      <c r="D13" s="40">
        <v>442</v>
      </c>
      <c r="E13" s="17">
        <v>683</v>
      </c>
      <c r="F13" s="17">
        <v>350</v>
      </c>
      <c r="G13" s="17">
        <f t="shared" si="0"/>
        <v>-166</v>
      </c>
      <c r="H13" s="296">
        <f t="shared" si="1"/>
        <v>-19.552414605418139</v>
      </c>
    </row>
    <row r="14" spans="2:8">
      <c r="B14" s="276" t="s">
        <v>19</v>
      </c>
      <c r="C14" s="277">
        <v>770</v>
      </c>
      <c r="D14" s="381">
        <v>321</v>
      </c>
      <c r="E14" s="278">
        <v>544</v>
      </c>
      <c r="F14" s="278">
        <v>238</v>
      </c>
      <c r="G14" s="278">
        <f t="shared" si="0"/>
        <v>-226</v>
      </c>
      <c r="H14" s="382">
        <f t="shared" si="1"/>
        <v>-29.350649350649352</v>
      </c>
    </row>
    <row r="15" spans="2:8">
      <c r="B15" s="15" t="s">
        <v>20</v>
      </c>
      <c r="C15" s="16">
        <v>769</v>
      </c>
      <c r="D15" s="40">
        <v>313</v>
      </c>
      <c r="E15" s="17">
        <v>755</v>
      </c>
      <c r="F15" s="17">
        <v>278</v>
      </c>
      <c r="G15" s="17">
        <f>SUM(E15-C15)</f>
        <v>-14</v>
      </c>
      <c r="H15" s="296">
        <f t="shared" si="1"/>
        <v>-1.8205461638491547</v>
      </c>
    </row>
    <row r="16" spans="2:8" ht="13.5" customHeight="1">
      <c r="B16" s="276" t="s">
        <v>21</v>
      </c>
      <c r="C16" s="277">
        <v>321</v>
      </c>
      <c r="D16" s="381">
        <v>139</v>
      </c>
      <c r="E16" s="278">
        <v>372</v>
      </c>
      <c r="F16" s="278">
        <v>150</v>
      </c>
      <c r="G16" s="278">
        <f t="shared" si="0"/>
        <v>51</v>
      </c>
      <c r="H16" s="382">
        <f t="shared" si="1"/>
        <v>15.88785046728972</v>
      </c>
    </row>
    <row r="17" spans="2:8">
      <c r="B17" s="15" t="s">
        <v>22</v>
      </c>
      <c r="C17" s="16">
        <v>795</v>
      </c>
      <c r="D17" s="40">
        <v>373</v>
      </c>
      <c r="E17" s="17">
        <v>618</v>
      </c>
      <c r="F17" s="17">
        <v>305</v>
      </c>
      <c r="G17" s="17">
        <f t="shared" si="0"/>
        <v>-177</v>
      </c>
      <c r="H17" s="296">
        <f t="shared" si="1"/>
        <v>-22.264150943396228</v>
      </c>
    </row>
    <row r="18" spans="2:8">
      <c r="B18" s="276" t="s">
        <v>23</v>
      </c>
      <c r="C18" s="277">
        <v>485</v>
      </c>
      <c r="D18" s="381">
        <v>255</v>
      </c>
      <c r="E18" s="278">
        <v>428</v>
      </c>
      <c r="F18" s="278">
        <v>234</v>
      </c>
      <c r="G18" s="278">
        <f t="shared" si="0"/>
        <v>-57</v>
      </c>
      <c r="H18" s="382">
        <f t="shared" si="1"/>
        <v>-11.75257731958763</v>
      </c>
    </row>
    <row r="19" spans="2:8">
      <c r="B19" s="15" t="s">
        <v>24</v>
      </c>
      <c r="C19" s="16">
        <v>463</v>
      </c>
      <c r="D19" s="40">
        <v>209</v>
      </c>
      <c r="E19" s="17">
        <v>386</v>
      </c>
      <c r="F19" s="17">
        <v>164</v>
      </c>
      <c r="G19" s="17">
        <f t="shared" si="0"/>
        <v>-77</v>
      </c>
      <c r="H19" s="296">
        <f t="shared" si="1"/>
        <v>-16.630669546436284</v>
      </c>
    </row>
    <row r="20" spans="2:8" ht="15" customHeight="1">
      <c r="B20" s="276" t="s">
        <v>25</v>
      </c>
      <c r="C20" s="277">
        <v>442</v>
      </c>
      <c r="D20" s="381">
        <v>156</v>
      </c>
      <c r="E20" s="278">
        <v>341</v>
      </c>
      <c r="F20" s="278">
        <v>144</v>
      </c>
      <c r="G20" s="278">
        <f t="shared" si="0"/>
        <v>-101</v>
      </c>
      <c r="H20" s="382">
        <f t="shared" si="1"/>
        <v>-22.850678733031675</v>
      </c>
    </row>
    <row r="21" spans="2:8">
      <c r="B21" s="15" t="s">
        <v>26</v>
      </c>
      <c r="C21" s="16">
        <v>602</v>
      </c>
      <c r="D21" s="40">
        <v>247</v>
      </c>
      <c r="E21" s="17">
        <v>488</v>
      </c>
      <c r="F21" s="17">
        <v>205</v>
      </c>
      <c r="G21" s="17">
        <f t="shared" si="0"/>
        <v>-114</v>
      </c>
      <c r="H21" s="296">
        <f t="shared" si="1"/>
        <v>-18.93687707641196</v>
      </c>
    </row>
    <row r="22" spans="2:8">
      <c r="B22" s="276" t="s">
        <v>27</v>
      </c>
      <c r="C22" s="277">
        <v>902</v>
      </c>
      <c r="D22" s="381">
        <v>516</v>
      </c>
      <c r="E22" s="278">
        <v>1091</v>
      </c>
      <c r="F22" s="278">
        <v>502</v>
      </c>
      <c r="G22" s="278">
        <f t="shared" si="0"/>
        <v>189</v>
      </c>
      <c r="H22" s="382">
        <f t="shared" si="1"/>
        <v>20.953436807095343</v>
      </c>
    </row>
    <row r="23" spans="2:8">
      <c r="B23" s="15" t="s">
        <v>28</v>
      </c>
      <c r="C23" s="16">
        <v>780</v>
      </c>
      <c r="D23" s="40">
        <v>363</v>
      </c>
      <c r="E23" s="17">
        <v>746</v>
      </c>
      <c r="F23" s="17">
        <v>332</v>
      </c>
      <c r="G23" s="17">
        <f t="shared" si="0"/>
        <v>-34</v>
      </c>
      <c r="H23" s="296">
        <f t="shared" si="1"/>
        <v>-4.3589743589743586</v>
      </c>
    </row>
    <row r="24" spans="2:8">
      <c r="B24" s="283" t="s">
        <v>29</v>
      </c>
      <c r="C24" s="383">
        <v>365</v>
      </c>
      <c r="D24" s="384">
        <v>139</v>
      </c>
      <c r="E24" s="385">
        <v>765</v>
      </c>
      <c r="F24" s="385">
        <v>375</v>
      </c>
      <c r="G24" s="278">
        <f t="shared" si="0"/>
        <v>400</v>
      </c>
      <c r="H24" s="382">
        <f t="shared" si="1"/>
        <v>109.58904109589041</v>
      </c>
    </row>
    <row r="25" spans="2:8">
      <c r="B25" s="22" t="s">
        <v>30</v>
      </c>
      <c r="C25" s="45">
        <v>535</v>
      </c>
      <c r="D25" s="106">
        <v>222</v>
      </c>
      <c r="E25" s="104">
        <v>472</v>
      </c>
      <c r="F25" s="104">
        <v>163</v>
      </c>
      <c r="G25" s="17">
        <f t="shared" si="0"/>
        <v>-63</v>
      </c>
      <c r="H25" s="296">
        <f t="shared" si="1"/>
        <v>-11.77570093457944</v>
      </c>
    </row>
    <row r="26" spans="2:8">
      <c r="B26" s="283" t="s">
        <v>31</v>
      </c>
      <c r="C26" s="383">
        <v>803</v>
      </c>
      <c r="D26" s="384">
        <v>396</v>
      </c>
      <c r="E26" s="385">
        <v>764</v>
      </c>
      <c r="F26" s="385">
        <v>365</v>
      </c>
      <c r="G26" s="278">
        <f t="shared" si="0"/>
        <v>-39</v>
      </c>
      <c r="H26" s="382">
        <f t="shared" si="1"/>
        <v>-4.8567870485678704</v>
      </c>
    </row>
    <row r="27" spans="2:8">
      <c r="B27" s="22" t="s">
        <v>32</v>
      </c>
      <c r="C27" s="45">
        <v>1061</v>
      </c>
      <c r="D27" s="106">
        <v>509</v>
      </c>
      <c r="E27" s="104">
        <v>938</v>
      </c>
      <c r="F27" s="104">
        <v>466</v>
      </c>
      <c r="G27" s="17">
        <f t="shared" si="0"/>
        <v>-123</v>
      </c>
      <c r="H27" s="296">
        <f t="shared" si="1"/>
        <v>-11.592836946277098</v>
      </c>
    </row>
    <row r="28" spans="2:8">
      <c r="B28" s="283" t="s">
        <v>33</v>
      </c>
      <c r="C28" s="383">
        <v>562</v>
      </c>
      <c r="D28" s="384">
        <v>255</v>
      </c>
      <c r="E28" s="385">
        <v>515</v>
      </c>
      <c r="F28" s="385">
        <v>233</v>
      </c>
      <c r="G28" s="278">
        <f t="shared" si="0"/>
        <v>-47</v>
      </c>
      <c r="H28" s="382">
        <f t="shared" si="1"/>
        <v>-8.3629893238434168</v>
      </c>
    </row>
    <row r="29" spans="2:8">
      <c r="B29" s="22" t="s">
        <v>34</v>
      </c>
      <c r="C29" s="45">
        <v>543</v>
      </c>
      <c r="D29" s="106">
        <v>243</v>
      </c>
      <c r="E29" s="104">
        <v>437</v>
      </c>
      <c r="F29" s="104">
        <v>217</v>
      </c>
      <c r="G29" s="17">
        <f t="shared" si="0"/>
        <v>-106</v>
      </c>
      <c r="H29" s="296">
        <f t="shared" si="1"/>
        <v>-19.521178637200737</v>
      </c>
    </row>
    <row r="30" spans="2:8">
      <c r="B30" s="283" t="s">
        <v>35</v>
      </c>
      <c r="C30" s="383">
        <v>861</v>
      </c>
      <c r="D30" s="384">
        <v>352</v>
      </c>
      <c r="E30" s="385">
        <v>835</v>
      </c>
      <c r="F30" s="385">
        <v>344</v>
      </c>
      <c r="G30" s="278">
        <f t="shared" si="0"/>
        <v>-26</v>
      </c>
      <c r="H30" s="382">
        <f t="shared" si="1"/>
        <v>-3.0197444831591174</v>
      </c>
    </row>
    <row r="31" spans="2:8">
      <c r="B31" s="22" t="s">
        <v>36</v>
      </c>
      <c r="C31" s="45">
        <v>330</v>
      </c>
      <c r="D31" s="106">
        <v>122</v>
      </c>
      <c r="E31" s="104">
        <v>289</v>
      </c>
      <c r="F31" s="104">
        <v>123</v>
      </c>
      <c r="G31" s="17">
        <f t="shared" si="0"/>
        <v>-41</v>
      </c>
      <c r="H31" s="296">
        <f t="shared" si="1"/>
        <v>-12.424242424242424</v>
      </c>
    </row>
    <row r="32" spans="2:8">
      <c r="B32" s="283" t="s">
        <v>37</v>
      </c>
      <c r="C32" s="383">
        <v>276</v>
      </c>
      <c r="D32" s="384">
        <v>136</v>
      </c>
      <c r="E32" s="385">
        <v>238</v>
      </c>
      <c r="F32" s="385">
        <v>120</v>
      </c>
      <c r="G32" s="278">
        <f t="shared" si="0"/>
        <v>-38</v>
      </c>
      <c r="H32" s="382">
        <f t="shared" si="1"/>
        <v>-13.768115942028986</v>
      </c>
    </row>
    <row r="33" spans="2:8">
      <c r="B33" s="22" t="s">
        <v>38</v>
      </c>
      <c r="C33" s="45">
        <v>314</v>
      </c>
      <c r="D33" s="106">
        <v>159</v>
      </c>
      <c r="E33" s="104">
        <v>307</v>
      </c>
      <c r="F33" s="104">
        <v>171</v>
      </c>
      <c r="G33" s="17">
        <f t="shared" si="0"/>
        <v>-7</v>
      </c>
      <c r="H33" s="296">
        <f t="shared" si="1"/>
        <v>-2.2292993630573248</v>
      </c>
    </row>
    <row r="34" spans="2:8">
      <c r="B34" s="283" t="s">
        <v>39</v>
      </c>
      <c r="C34" s="383">
        <v>977</v>
      </c>
      <c r="D34" s="384">
        <v>533</v>
      </c>
      <c r="E34" s="385">
        <v>847</v>
      </c>
      <c r="F34" s="385">
        <v>465</v>
      </c>
      <c r="G34" s="278">
        <f t="shared" si="0"/>
        <v>-130</v>
      </c>
      <c r="H34" s="382">
        <f t="shared" si="1"/>
        <v>-13.306038894575231</v>
      </c>
    </row>
    <row r="35" spans="2:8" ht="15.75" thickBot="1">
      <c r="B35" s="23" t="s">
        <v>40</v>
      </c>
      <c r="C35" s="46">
        <v>316</v>
      </c>
      <c r="D35" s="107">
        <v>143</v>
      </c>
      <c r="E35" s="105">
        <v>260</v>
      </c>
      <c r="F35" s="105">
        <v>114</v>
      </c>
      <c r="G35" s="25">
        <f t="shared" si="0"/>
        <v>-56</v>
      </c>
      <c r="H35" s="297">
        <f>(E35-C35)*100/C35</f>
        <v>-17.721518987341771</v>
      </c>
    </row>
    <row r="36" spans="2:8">
      <c r="D36" s="30"/>
      <c r="F36" s="30"/>
    </row>
  </sheetData>
  <mergeCells count="6">
    <mergeCell ref="B10:H10"/>
    <mergeCell ref="B5:B6"/>
    <mergeCell ref="C5:D5"/>
    <mergeCell ref="E5:F5"/>
    <mergeCell ref="G5:G6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2:F48"/>
  <sheetViews>
    <sheetView topLeftCell="A2" zoomScaleNormal="100" workbookViewId="0">
      <selection activeCell="B2" sqref="B2"/>
    </sheetView>
  </sheetViews>
  <sheetFormatPr defaultRowHeight="15"/>
  <cols>
    <col min="1" max="1" width="3" style="11" customWidth="1"/>
    <col min="2" max="2" width="27" style="11" customWidth="1"/>
    <col min="3" max="3" width="14.42578125" style="11" customWidth="1"/>
    <col min="4" max="4" width="14.7109375" style="11" customWidth="1"/>
    <col min="5" max="5" width="14.28515625" style="11" customWidth="1"/>
    <col min="6" max="6" width="13.7109375" style="11" customWidth="1"/>
    <col min="7" max="16384" width="9.140625" style="11"/>
  </cols>
  <sheetData>
    <row r="2" spans="2:6">
      <c r="B2" s="11" t="s">
        <v>337</v>
      </c>
    </row>
    <row r="3" spans="2:6" ht="16.5" customHeight="1">
      <c r="B3" s="11" t="s">
        <v>46</v>
      </c>
    </row>
    <row r="4" spans="2:6" ht="16.5" customHeight="1" thickBot="1"/>
    <row r="5" spans="2:6" s="139" customFormat="1" ht="39.75" customHeight="1">
      <c r="B5" s="661" t="s">
        <v>214</v>
      </c>
      <c r="C5" s="684" t="s">
        <v>104</v>
      </c>
      <c r="D5" s="685"/>
      <c r="E5" s="684" t="s">
        <v>105</v>
      </c>
      <c r="F5" s="686"/>
    </row>
    <row r="6" spans="2:6" s="139" customFormat="1" ht="29.25" customHeight="1" thickBot="1">
      <c r="B6" s="675"/>
      <c r="C6" s="119" t="s">
        <v>118</v>
      </c>
      <c r="D6" s="388" t="s">
        <v>0</v>
      </c>
      <c r="E6" s="119" t="s">
        <v>118</v>
      </c>
      <c r="F6" s="82" t="s">
        <v>0</v>
      </c>
    </row>
    <row r="7" spans="2:6" ht="15.75" thickBot="1">
      <c r="B7" s="389" t="s">
        <v>2</v>
      </c>
      <c r="C7" s="390">
        <f t="shared" ref="C7" si="0">SUM(C9:C14)</f>
        <v>137932</v>
      </c>
      <c r="D7" s="391">
        <f>SUM(D9:D14)</f>
        <v>100</v>
      </c>
      <c r="E7" s="392">
        <f>SUM(E9:E14)</f>
        <v>123514</v>
      </c>
      <c r="F7" s="391">
        <f>SUM(F9:F14)</f>
        <v>100</v>
      </c>
    </row>
    <row r="8" spans="2:6" ht="15.75" thickBot="1">
      <c r="B8" s="186" t="s">
        <v>70</v>
      </c>
      <c r="C8" s="187"/>
      <c r="D8" s="188"/>
      <c r="E8" s="187"/>
      <c r="F8" s="189"/>
    </row>
    <row r="9" spans="2:6" ht="15.75" thickTop="1">
      <c r="B9" s="399" t="s">
        <v>48</v>
      </c>
      <c r="C9" s="393">
        <v>26570</v>
      </c>
      <c r="D9" s="394">
        <f>SUM(C9/C7*100)</f>
        <v>19.263115158193891</v>
      </c>
      <c r="E9" s="395">
        <v>21884</v>
      </c>
      <c r="F9" s="394">
        <f>SUM(E9/E7*100)</f>
        <v>17.717829557782924</v>
      </c>
    </row>
    <row r="10" spans="2:6">
      <c r="B10" s="298" t="s">
        <v>49</v>
      </c>
      <c r="C10" s="40">
        <v>41704</v>
      </c>
      <c r="D10" s="35">
        <f>SUM(C10/C7*100)</f>
        <v>30.235188353681526</v>
      </c>
      <c r="E10" s="16">
        <v>37275</v>
      </c>
      <c r="F10" s="35">
        <f>SUM(E10/E7*100)</f>
        <v>30.178765160224753</v>
      </c>
    </row>
    <row r="11" spans="2:6">
      <c r="B11" s="400" t="s">
        <v>50</v>
      </c>
      <c r="C11" s="381">
        <v>29108</v>
      </c>
      <c r="D11" s="315">
        <f>SUM(C11/C7*100)</f>
        <v>21.103152277934054</v>
      </c>
      <c r="E11" s="277">
        <v>26159</v>
      </c>
      <c r="F11" s="315">
        <f>SUM(E11/E7*100)</f>
        <v>21.178975662677914</v>
      </c>
    </row>
    <row r="12" spans="2:6">
      <c r="B12" s="298" t="s">
        <v>51</v>
      </c>
      <c r="C12" s="40">
        <v>24769</v>
      </c>
      <c r="D12" s="35">
        <f>SUM(C12/C7*100)</f>
        <v>17.957399298204912</v>
      </c>
      <c r="E12" s="16">
        <v>22287</v>
      </c>
      <c r="F12" s="35">
        <f>SUM(E12/E7*100)</f>
        <v>18.044108360185891</v>
      </c>
    </row>
    <row r="13" spans="2:6">
      <c r="B13" s="400" t="s">
        <v>52</v>
      </c>
      <c r="C13" s="381">
        <v>11699</v>
      </c>
      <c r="D13" s="315">
        <f>SUM(C13/C7*100)</f>
        <v>8.4817156279906047</v>
      </c>
      <c r="E13" s="277">
        <v>11206</v>
      </c>
      <c r="F13" s="315">
        <f>SUM(E13/E7*100)</f>
        <v>9.0726557313340983</v>
      </c>
    </row>
    <row r="14" spans="2:6" ht="15.75" thickBot="1">
      <c r="B14" s="299" t="s">
        <v>71</v>
      </c>
      <c r="C14" s="69">
        <v>4082</v>
      </c>
      <c r="D14" s="43">
        <f>SUM(C14/C7*100)</f>
        <v>2.959429283995012</v>
      </c>
      <c r="E14" s="24">
        <v>4703</v>
      </c>
      <c r="F14" s="43">
        <f>SUM(E14/E7*100)</f>
        <v>3.8076655277944202</v>
      </c>
    </row>
    <row r="18" spans="2:6">
      <c r="B18" s="11" t="s">
        <v>338</v>
      </c>
    </row>
    <row r="19" spans="2:6">
      <c r="B19" s="11" t="s">
        <v>46</v>
      </c>
    </row>
    <row r="20" spans="2:6" ht="15.75" thickBot="1"/>
    <row r="21" spans="2:6" ht="15.75" customHeight="1">
      <c r="B21" s="637" t="s">
        <v>214</v>
      </c>
      <c r="C21" s="680" t="s">
        <v>104</v>
      </c>
      <c r="D21" s="681"/>
      <c r="E21" s="680" t="s">
        <v>105</v>
      </c>
      <c r="F21" s="681"/>
    </row>
    <row r="22" spans="2:6" ht="24" customHeight="1">
      <c r="B22" s="638"/>
      <c r="C22" s="682"/>
      <c r="D22" s="683"/>
      <c r="E22" s="682"/>
      <c r="F22" s="683"/>
    </row>
    <row r="23" spans="2:6" ht="30.75" customHeight="1" thickBot="1">
      <c r="B23" s="639"/>
      <c r="C23" s="396" t="s">
        <v>118</v>
      </c>
      <c r="D23" s="397" t="s">
        <v>0</v>
      </c>
      <c r="E23" s="398" t="s">
        <v>118</v>
      </c>
      <c r="F23" s="397" t="s">
        <v>0</v>
      </c>
    </row>
    <row r="24" spans="2:6" ht="15.75" thickBot="1">
      <c r="B24" s="389" t="s">
        <v>2</v>
      </c>
      <c r="C24" s="390">
        <f>SUM(C26:C30)</f>
        <v>137932</v>
      </c>
      <c r="D24" s="391">
        <f>SUM(D26:D30)</f>
        <v>100</v>
      </c>
      <c r="E24" s="392">
        <f>SUM(E26:E30)</f>
        <v>123514</v>
      </c>
      <c r="F24" s="391">
        <f>SUM(F26:F30)</f>
        <v>100</v>
      </c>
    </row>
    <row r="25" spans="2:6" ht="15.75" thickBot="1">
      <c r="B25" s="186" t="s">
        <v>72</v>
      </c>
      <c r="C25" s="187"/>
      <c r="D25" s="188"/>
      <c r="E25" s="187"/>
      <c r="F25" s="189"/>
    </row>
    <row r="26" spans="2:6" ht="15.75" thickTop="1">
      <c r="B26" s="399" t="s">
        <v>73</v>
      </c>
      <c r="C26" s="393">
        <v>19134</v>
      </c>
      <c r="D26" s="394">
        <f>SUM(C26/C24*100)</f>
        <v>13.87205289562973</v>
      </c>
      <c r="E26" s="395">
        <v>17588</v>
      </c>
      <c r="F26" s="394">
        <f>SUM(E26/E24*100)</f>
        <v>14.239681331670903</v>
      </c>
    </row>
    <row r="27" spans="2:6" ht="30">
      <c r="B27" s="298" t="s">
        <v>74</v>
      </c>
      <c r="C27" s="40">
        <v>35164</v>
      </c>
      <c r="D27" s="35">
        <f>SUM(C27/C24*100)</f>
        <v>25.493721543949192</v>
      </c>
      <c r="E27" s="16">
        <v>31542</v>
      </c>
      <c r="F27" s="35">
        <f>SUM(E27/E24*100)</f>
        <v>25.537186067976098</v>
      </c>
    </row>
    <row r="28" spans="2:6">
      <c r="B28" s="400" t="s">
        <v>75</v>
      </c>
      <c r="C28" s="381">
        <v>14213</v>
      </c>
      <c r="D28" s="315">
        <f>SUM(C28/C24*100)</f>
        <v>10.304352869529913</v>
      </c>
      <c r="E28" s="277">
        <v>12875</v>
      </c>
      <c r="F28" s="315">
        <f>SUM(E28/E24*100)</f>
        <v>10.4239195556779</v>
      </c>
    </row>
    <row r="29" spans="2:6">
      <c r="B29" s="298" t="s">
        <v>76</v>
      </c>
      <c r="C29" s="40">
        <v>41493</v>
      </c>
      <c r="D29" s="35">
        <f>SUM(C29/C24*100)</f>
        <v>30.082214424499025</v>
      </c>
      <c r="E29" s="16">
        <v>36625</v>
      </c>
      <c r="F29" s="35">
        <f>SUM(E29/E24*100)</f>
        <v>29.652509027316743</v>
      </c>
    </row>
    <row r="30" spans="2:6" ht="15.75" thickBot="1">
      <c r="B30" s="401" t="s">
        <v>77</v>
      </c>
      <c r="C30" s="402">
        <v>27928</v>
      </c>
      <c r="D30" s="318">
        <f>SUM(C30/C24*100)</f>
        <v>20.247658266392136</v>
      </c>
      <c r="E30" s="317">
        <v>24884</v>
      </c>
      <c r="F30" s="318">
        <f>SUM(E30/E24*100)</f>
        <v>20.146704017358356</v>
      </c>
    </row>
    <row r="34" spans="2:6">
      <c r="B34" s="11" t="s">
        <v>339</v>
      </c>
    </row>
    <row r="35" spans="2:6">
      <c r="B35" s="11" t="s">
        <v>46</v>
      </c>
    </row>
    <row r="36" spans="2:6" ht="15.75" thickBot="1"/>
    <row r="37" spans="2:6" ht="15.75" customHeight="1">
      <c r="B37" s="637" t="s">
        <v>214</v>
      </c>
      <c r="C37" s="680" t="s">
        <v>104</v>
      </c>
      <c r="D37" s="681"/>
      <c r="E37" s="680" t="s">
        <v>105</v>
      </c>
      <c r="F37" s="681"/>
    </row>
    <row r="38" spans="2:6" ht="24" customHeight="1">
      <c r="B38" s="638"/>
      <c r="C38" s="682"/>
      <c r="D38" s="683"/>
      <c r="E38" s="682"/>
      <c r="F38" s="683"/>
    </row>
    <row r="39" spans="2:6" ht="27" customHeight="1" thickBot="1">
      <c r="B39" s="639"/>
      <c r="C39" s="396" t="s">
        <v>118</v>
      </c>
      <c r="D39" s="397" t="s">
        <v>0</v>
      </c>
      <c r="E39" s="398" t="s">
        <v>118</v>
      </c>
      <c r="F39" s="397" t="s">
        <v>0</v>
      </c>
    </row>
    <row r="40" spans="2:6" ht="15.75" thickBot="1">
      <c r="B40" s="389" t="s">
        <v>2</v>
      </c>
      <c r="C40" s="390">
        <f>SUM(C42:C48)</f>
        <v>137932</v>
      </c>
      <c r="D40" s="391">
        <f>SUM(D42:D48)</f>
        <v>100.00000000000001</v>
      </c>
      <c r="E40" s="392">
        <f>SUM(E42:E48)</f>
        <v>123514</v>
      </c>
      <c r="F40" s="391">
        <f>SUM(F42:F48)</f>
        <v>100</v>
      </c>
    </row>
    <row r="41" spans="2:6" ht="15.75" thickBot="1">
      <c r="B41" s="186" t="s">
        <v>203</v>
      </c>
      <c r="C41" s="187"/>
      <c r="D41" s="188"/>
      <c r="E41" s="187"/>
      <c r="F41" s="189"/>
    </row>
    <row r="42" spans="2:6" ht="15.75" thickTop="1">
      <c r="B42" s="399" t="s">
        <v>57</v>
      </c>
      <c r="C42" s="393">
        <v>24274</v>
      </c>
      <c r="D42" s="394">
        <f>SUM(C42/C40*100)</f>
        <v>17.598526810312329</v>
      </c>
      <c r="E42" s="395">
        <v>23095</v>
      </c>
      <c r="F42" s="394">
        <f>SUM(E42/E40*100)</f>
        <v>18.698285214631539</v>
      </c>
    </row>
    <row r="43" spans="2:6">
      <c r="B43" s="298" t="s">
        <v>78</v>
      </c>
      <c r="C43" s="40">
        <v>30282</v>
      </c>
      <c r="D43" s="35">
        <f>SUM(C43/C40*100)</f>
        <v>21.954296319925763</v>
      </c>
      <c r="E43" s="16">
        <v>27463</v>
      </c>
      <c r="F43" s="35">
        <f>SUM(E43/E40*100)</f>
        <v>22.234726427773367</v>
      </c>
    </row>
    <row r="44" spans="2:6">
      <c r="B44" s="400" t="s">
        <v>79</v>
      </c>
      <c r="C44" s="381">
        <v>18867</v>
      </c>
      <c r="D44" s="315">
        <f>SUM(C44/C40*100)</f>
        <v>13.678479250645244</v>
      </c>
      <c r="E44" s="277">
        <v>17023</v>
      </c>
      <c r="F44" s="315">
        <f>SUM(E44/E40*100)</f>
        <v>13.782243308450864</v>
      </c>
    </row>
    <row r="45" spans="2:6">
      <c r="B45" s="298" t="s">
        <v>80</v>
      </c>
      <c r="C45" s="40">
        <v>19241</v>
      </c>
      <c r="D45" s="35">
        <f>SUM(C45/C40*100)</f>
        <v>13.949627352608532</v>
      </c>
      <c r="E45" s="16">
        <v>17334</v>
      </c>
      <c r="F45" s="35">
        <f>SUM(E45/E40*100)</f>
        <v>14.034036627426849</v>
      </c>
    </row>
    <row r="46" spans="2:6">
      <c r="B46" s="404" t="s">
        <v>81</v>
      </c>
      <c r="C46" s="403">
        <v>11694</v>
      </c>
      <c r="D46" s="323">
        <f>SUM(C46/C40*100)</f>
        <v>8.4780906533654257</v>
      </c>
      <c r="E46" s="322">
        <v>10465</v>
      </c>
      <c r="F46" s="323">
        <f>SUM(E46/E40*100)</f>
        <v>8.4727237398189672</v>
      </c>
    </row>
    <row r="47" spans="2:6">
      <c r="B47" s="405" t="s">
        <v>64</v>
      </c>
      <c r="C47" s="41">
        <v>3901</v>
      </c>
      <c r="D47" s="37">
        <f>SUM(C47/C40*100)</f>
        <v>2.828205202563582</v>
      </c>
      <c r="E47" s="52">
        <v>3723</v>
      </c>
      <c r="F47" s="37">
        <f>SUM(E47/E40*100)</f>
        <v>3.0142332043331121</v>
      </c>
    </row>
    <row r="48" spans="2:6" ht="15.75" thickBot="1">
      <c r="B48" s="401" t="s">
        <v>58</v>
      </c>
      <c r="C48" s="402">
        <v>29673</v>
      </c>
      <c r="D48" s="318">
        <f>SUM(C48/C40*100)</f>
        <v>21.512774410579123</v>
      </c>
      <c r="E48" s="317">
        <v>24411</v>
      </c>
      <c r="F48" s="318">
        <f>SUM(E48/E40*100)</f>
        <v>19.763751477565297</v>
      </c>
    </row>
  </sheetData>
  <mergeCells count="9">
    <mergeCell ref="B37:B39"/>
    <mergeCell ref="C37:D38"/>
    <mergeCell ref="E37:F38"/>
    <mergeCell ref="B5:B6"/>
    <mergeCell ref="C5:D5"/>
    <mergeCell ref="E5:F5"/>
    <mergeCell ref="B21:B23"/>
    <mergeCell ref="C21:D22"/>
    <mergeCell ref="E21:F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Zakresy nazwane</vt:lpstr>
      </vt:variant>
      <vt:variant>
        <vt:i4>1</vt:i4>
      </vt:variant>
    </vt:vector>
  </HeadingPairs>
  <TitlesOfParts>
    <vt:vector size="24" baseType="lpstr">
      <vt:lpstr>15</vt:lpstr>
      <vt:lpstr>16</vt:lpstr>
      <vt:lpstr>17</vt:lpstr>
      <vt:lpstr>18</vt:lpstr>
      <vt:lpstr>19</vt:lpstr>
      <vt:lpstr>20</vt:lpstr>
      <vt:lpstr>21</vt:lpstr>
      <vt:lpstr>22</vt:lpstr>
      <vt:lpstr>23-25</vt:lpstr>
      <vt:lpstr>26-28</vt:lpstr>
      <vt:lpstr>29</vt:lpstr>
      <vt:lpstr>30-32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SUMA_W_6_K_W_8_K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 Kawalec</dc:creator>
  <cp:lastModifiedBy>Wioletta.Pytko</cp:lastModifiedBy>
  <cp:lastPrinted>2016-03-22T11:51:49Z</cp:lastPrinted>
  <dcterms:created xsi:type="dcterms:W3CDTF">2016-01-29T08:03:05Z</dcterms:created>
  <dcterms:modified xsi:type="dcterms:W3CDTF">2016-03-23T10:59:30Z</dcterms:modified>
</cp:coreProperties>
</file>